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9197178bde50efa/Estancia Villa María/"/>
    </mc:Choice>
  </mc:AlternateContent>
  <xr:revisionPtr revIDLastSave="0" documentId="8_{452F5319-7616-4A0B-BDBA-58FDA9C7D91A}" xr6:coauthVersionLast="47" xr6:coauthVersionMax="47" xr10:uidLastSave="{00000000-0000-0000-0000-000000000000}"/>
  <bookViews>
    <workbookView xWindow="-120" yWindow="-120" windowWidth="29040" windowHeight="15840" xr2:uid="{77883DF9-2346-4E27-8B9A-31CA98CE5D5E}"/>
  </bookViews>
  <sheets>
    <sheet name="RESUMEN" sheetId="2" r:id="rId1"/>
    <sheet name="MURATA" sheetId="3" r:id="rId2"/>
    <sheet name="DATOS EXPENSAS" sheetId="1" r:id="rId3"/>
  </sheets>
  <definedNames>
    <definedName name="_xlnm.Print_Area" localSheetId="1">MURATA!$A$1:$F$29</definedName>
    <definedName name="_xlnm.Print_Area" localSheetId="0">RESUMEN!$A$1:$K$75</definedName>
  </definedNames>
  <calcPr calcId="191029"/>
  <pivotCaches>
    <pivotCache cacheId="3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3" l="1"/>
  <c r="D25" i="3" s="1"/>
  <c r="D10" i="3"/>
  <c r="O27" i="2"/>
  <c r="O37" i="2"/>
  <c r="O10" i="2"/>
  <c r="O20" i="2"/>
  <c r="O24" i="2"/>
  <c r="O30" i="2"/>
  <c r="O7" i="2"/>
  <c r="O11" i="2"/>
  <c r="O33" i="2"/>
  <c r="O8" i="2"/>
  <c r="O13" i="2"/>
  <c r="O25" i="2"/>
  <c r="O36" i="2"/>
  <c r="O9" i="2"/>
  <c r="O16" i="2"/>
</calcChain>
</file>

<file path=xl/sharedStrings.xml><?xml version="1.0" encoding="utf-8"?>
<sst xmlns="http://schemas.openxmlformats.org/spreadsheetml/2006/main" count="724" uniqueCount="291">
  <si>
    <t>PXT Y ASOCIADOS S.R.L. - CUIT 30-71005922-1 - Matenimiento mensual de cámaras de seguridad - Periodo Diciembre/2022 - Factura A Nº 00003-00020158
- OP 00000801</t>
  </si>
  <si>
    <t>SIMPLE SOLUTIONS S.A. - CUIT 30-71663327-2 - Sistema de comunicacion - Periodo Enero/2023 - Factura A Nº 00003-00001690 - OP 00000803</t>
  </si>
  <si>
    <t>DIEGO MARIANO ESPADA Y CESAR NICOLAS ROSSI - CUIT 30-71704331-2 - Octavo
piso - Periodo Diciembre/2023 - Factura A Nº 00001-00002350 - OP 00000844</t>
  </si>
  <si>
    <t>AXIN SRL - CUIT 30-70858249-9 - OpenKey - Factura A Nº 00010-00001871 - OP 00000811</t>
  </si>
  <si>
    <t>SERGIO ARIEL CERRETTI - CUIT 23-26402197-9 - Servicio higiene y seguridad - Factura C Nº 00002-00000744 - OP 00000812</t>
  </si>
  <si>
    <t>DIEGO MARIANO ESPADA Y CESAR NICOLAS ROSSI - CUIT 30-71704331-2 - Octavo
piso - Periodo Noviembre/2022 - Factura A Nº 00001-00002049 - OP 00000796</t>
  </si>
  <si>
    <t>FERNANDO IGNACIO VALIÑA LOPEZ - CUIT 20-22226459-7 - Honorario por
control de obras en el barrio - Periodo Diciembre/2022 - Factura C Nº 00002-00000251 - OP 00000805</t>
  </si>
  <si>
    <t>VIALSEG S.A. - CUIT 30-70878225-0 - Radar de seguridad (Abono parcial) - Periodo Diciembre/2022 - Factura A Nº 00004-00002711 - OP 00000804</t>
  </si>
  <si>
    <t>CONTENEDORES HUGO SA - CUIT 30-68967475-1 - Contenedores - Factura A Nº 00006-00189084 - OP 00000787</t>
  </si>
  <si>
    <t>FACUNDO AGUSTIN GALMARINI - CUIT 20-35350515-8 - DDJJ Viviendas -
Segunda cuota - Factura C Nº 00002-00000040 - OP 00000810</t>
  </si>
  <si>
    <t>INTERNATIONAL HEALTH SERVICES ARGENTINA S.A. - CUIT 30-61029860-1 -
Emergencias medicas - Factura A Nº 00606-00024469 - OP 00000826</t>
  </si>
  <si>
    <t>MARIANO SEBASTIAN RIVEIRO - CUIT 20-22950779-7 - HOSTING ANUAL Y REGISTRO ANUAL DE DOMINIO - Factura A Nº 01001-00002022 - OP 00000817</t>
  </si>
  <si>
    <t>PXT Y ASOCIADOS S.R.L. - CUIT 30-71005922-1 - Internet - Factura A Nº 00003-00020054 - OP 00000799</t>
  </si>
  <si>
    <t>PXT Y ASOCIADOS S.R.L. - CUIT 30-71005922-1 - Internet - Factura A Nº 00003-00020137 - OP 00000799</t>
  </si>
  <si>
    <t>PXT Y ASOCIADOS S.R.L. - CUIT 30-71005922-1 - Internet - Factura A Nº 00003-00020056 - OP 00000799</t>
  </si>
  <si>
    <t>PXT Y ASOCIADOS S.R.L. - CUIT 30-71005922-1 - Internet - Factura A Nº 00003-00020055 - OP 00000799</t>
  </si>
  <si>
    <t>GIANNINI ELENA Y CIUBIZ ALBANA S.H. - CUIT 30-70985505-7 - Liquidación de
Haberes - Factura B Nº 00002-00001861 - OP 00000795</t>
  </si>
  <si>
    <t>AXIN SRL - CUIT 30-70858249-9 - OpenKey - Factura A Nº 00010-00001798 - OP 00000778</t>
  </si>
  <si>
    <t>PLATAFORMA DE PAGOS S.A. - CUIT 30-71238962-8 - Servicio de cobranza - Factura A Nº 00003-00008409 - OP 00000813</t>
  </si>
  <si>
    <t>CLAUDIO ENRIQUE CONSTANTIN - CUIT 20-11070320-2 - Servicio de liquidación impositiva mensual + cuota 9/12 por Balance 2021 - Factura A Nº
00002-00000067 - OP 00000802</t>
  </si>
  <si>
    <t>CELMA SOCIEDAD DE RESPONSABILIDAD LIMITADA - CUIT 30-52200328-6 -
Servicio de seguridad - Factura A Nº 00003-00000182 - OP 00000741</t>
  </si>
  <si>
    <t>HECTOR ANIBAL ABRAHAN - CUIT 20-10226070-9 - Servicio de seguridad nocturna - Factura A Nº 00002-00000010 - OP 00000800</t>
  </si>
  <si>
    <t>SIMPLE SOLUTIONS S.A. - CUIT 30-71663327-2 - Sistema de comunicacion - Factura A Nº 00003-00001222 - OP 00000777</t>
  </si>
  <si>
    <t>CITILAN ARGENTINA S.A. - CUIT 30-70713559-6 - Central telefonica - Periodo Diciembre/2023 - Factura A Nº 00003-00178280 - OP 00000791</t>
  </si>
  <si>
    <t>MY-LA-FRAN S.R.L. - CUIT 30-71243972-2 - Bidón de agua - Factura A Nº 00004-00001826 - OP 00000853</t>
  </si>
  <si>
    <t>MY-LA-FRAN S.R.L. - CUIT 30-71243972-2 - Bidón de agua - Factura A Nº 00004-00001825 - OP 00000824</t>
  </si>
  <si>
    <t>MONORRENO S.R.L - CUIT 30-71581582-2 - Sistema de gestion equina - Periodo Diciembre/2022 - Factura A Nº 00002-00000006 - OP 00000809</t>
  </si>
  <si>
    <t>TRINIDAD MARIA MARTINEZ SARRASAGUE - CUIT 27-42375405-8 -
Mantenimiento areas verdes deportivas - Factura C Nº 00001-00000032 - OP 00000790</t>
  </si>
  <si>
    <t>EXPENSAS A</t>
  </si>
  <si>
    <t>EXPENSAS B</t>
  </si>
  <si>
    <t>CORTE PASTO</t>
  </si>
  <si>
    <t>ARBA</t>
  </si>
  <si>
    <t>ARBA FORM 903</t>
  </si>
  <si>
    <t>TOTAL</t>
  </si>
  <si>
    <t>PERIODO EXPENSA</t>
  </si>
  <si>
    <t>RUBRO</t>
  </si>
  <si>
    <t>ABONO DE SERVICIOS</t>
  </si>
  <si>
    <t>INTERNATIONAL HEALTH SERVICES ARGENTINA S.A. - CUIT 30-61029860-1 -
Emergencias medicas - Factura A Nº 00606-00024846</t>
  </si>
  <si>
    <t>CELMA SOCIEDAD DE RESPONSABILIDAD LIMITADA - CUIT 30-52200328-6 -
Servicio de seguridad - Factura A Nº 00003-00000192 - OP 00000797</t>
  </si>
  <si>
    <t>CONTENEDORES HUGO SA - CUIT 30-68967475-1 - Contenedores - Factura A Nº 00006-00191487 - OP 00000840</t>
  </si>
  <si>
    <t>ADRIAN FERNANDO COGLIANO - CUIT 20-22885827-8 - Servicio de control de plazas con maquina ULV - Factura A Nº 00002-00004349 - OP 00000845</t>
  </si>
  <si>
    <t>PXT Y ASOCIADOS S.R.L. - CUIT 30-71005922-1 - Internet - Factura A Nº 00003-00020164 - OP 00000846</t>
  </si>
  <si>
    <t>PXT Y ASOCIADOS S.R.L. - CUIT 30-71005922-1 - Internet - Factura A Nº 00003-00020165 - OP 00000846</t>
  </si>
  <si>
    <t>PXT Y ASOCIADOS S.R.L. - CUIT 30-71005922-1 - Internet - Factura A Nº 00003-00020166 - OP 00000846</t>
  </si>
  <si>
    <t>PXT Y ASOCIADOS S.R.L. - CUIT 30-71005922-1 - Internet - Factura A Nº 00003-00020167 - OP 00000846</t>
  </si>
  <si>
    <t>HECTOR ANIBAL ABRAHAN - CUIT 20-10226070-9 - Servicio de seguridad nocturna - Factura A Nº 00002-00000011 - OP 00000847</t>
  </si>
  <si>
    <t>SIMPLE SOLUTIONS S.A. - CUIT 30-71663327-2 - Sistema de comunicacion - Factura A Nº 00003-00001827 - OP 00000850</t>
  </si>
  <si>
    <t>CITILAN ARGENTINA S.A. - CUIT 30-70713559-6 - Central telefonica - Factura A Nº 00003-00182087 - OP 00000852</t>
  </si>
  <si>
    <t>AUGUSTO CARLOS CORSINI - CUIT 23-25878905-9 - Servicio de buffet - Factura C Nº 00001-00000817 - OP 00000865</t>
  </si>
  <si>
    <t>FERNANDO IGNACIO VALIÑA LOPEZ - CUIT 20-22226459-7 - Honorarios por
control de obras - Periodo Enero/2023 - Factura C Nº 00002-00000261 - OP 00000863</t>
  </si>
  <si>
    <t>VIALSEG S.A. - CUIT 30-70878225-0 - Radar de seguridad - Periodo Enero/2023 - Factura A Nº 00004-00002720 - OP 00000862</t>
  </si>
  <si>
    <t>GIANNINI ELENA Y CIUBIZ ALBANA S.H. - CUIT 30-70985505-7 - Liquidación de
Haberes - Factura A Nº 00002-00001882 - OP 00000861</t>
  </si>
  <si>
    <t>AXIN SRL - CUIT 30-70858249-9 - OpenKey - Factura A Nº 00010-00001978 - OP 00000859</t>
  </si>
  <si>
    <t>PLATAFORMA DE PAGOS S.A. - CUIT 30-71238962-8 - Servicio de cobranza - Factura A Nº 00003-00008530 - OP 00000854</t>
  </si>
  <si>
    <t>JOSE LUIS CAIRO - CUIT 20-16978373-0 - Servicio de reparacion y mantenimiento de caminos internos - Factura A Nº 00002-00000279 - OP 00000869</t>
  </si>
  <si>
    <t>CLAUDIO ENRIQUE CONSTANTIN - CUIT 20-11070320-2 - Servicio de liquidación impositiva mensual + cuota 10/12 por Balance 2021 - Factura A Nº
00002-00000071 - OP 00000874</t>
  </si>
  <si>
    <t>PXT Y ASOCIADOS S.R.L. - CUIT 30-71005922-1 - Mantenimiento de cámaras - Factura A Nº 00003-00019407 - OP 00000753</t>
  </si>
  <si>
    <t>COMBUSTIBLES P C SRL - CUIT 30-70721054-7 - Combustible diesel - Factura A Nº 00031-00005976 - OP 00000884</t>
  </si>
  <si>
    <t>MY-LA-FRAN S.R.L. - CUIT 30-71243972-2 - Bidón de agua - Periodo Enero/2023
- Factura A Nº 00004-00001900 - OP 00000911</t>
  </si>
  <si>
    <t>CITILAN ARGENTINA S.A. - CUIT 30-70713559-6 - Central telefonica - Factura A Nº 00003-00185105 - OP 00000893</t>
  </si>
  <si>
    <t>CONTENEDORES HUGO SA - CUIT 30-68967475-1 - Contenedores - Factura A Nº 00006-00194001 - OP 00000882</t>
  </si>
  <si>
    <t>RUBEN HORACIO PASCUCCIO - CUIT 23-08037246-9 - Honorarios cociliador laboral - Factura A Nº 00002-00001281 - OP 00000934</t>
  </si>
  <si>
    <t>FERNANDO IGNACIO VALIÑA LOPEZ - CUIT 20-22226459-7 - Honorarios por
control de obras - Factura C Nº 00002-00000273 - OP 00000899</t>
  </si>
  <si>
    <t>PXT Y ASOCIADOS S.R.L. - CUIT 30-71005922-1 - Internet - Factura A Nº 00003-00020627 - OP 00000897</t>
  </si>
  <si>
    <t>PXT Y ASOCIADOS S.R.L. - CUIT 30-71005922-1 - Internet - Factura A Nº 00003-00020546 - OP 00000897</t>
  </si>
  <si>
    <t>PXT Y ASOCIADOS S.R.L. - CUIT 30-71005922-1 - Internet - Factura A Nº 00003-00020545 - OP 00000897</t>
  </si>
  <si>
    <t>PXT Y ASOCIADOS S.R.L. - CUIT 30-71005922-1 - Internet - Factura A Nº 00003-00020544 - OP 00000897</t>
  </si>
  <si>
    <t>GIANNINI ELENA Y CIUBIZ ALBANA S.H. - CUIT 30-70985505-7 - Liquidación de
Haberes - Factura A Nº 00002-00001903 - OP 00000881</t>
  </si>
  <si>
    <t>AXIN SRL - CUIT 30-70858249-9 - OpenKey - Factura A Nº 00010-00002072 - OP 00000924</t>
  </si>
  <si>
    <t>RUBEN DANIEL PIERRO - CUIT 20-12232734-6 - Servicio de asesoramiento - Factura A Nº 00002-00000102 - OP 00000891</t>
  </si>
  <si>
    <t>AUGUSTO CARLOS CORSINI - CUIT 23-25878905-9 - Servicio de buffet - Factura C Nº 00001-00000825 - OP 00000913</t>
  </si>
  <si>
    <t>PLATAFORMA DE PAGOS S.A. - CUIT 30-71238962-8 - Servicio de cobranza - Factura A Nº 00003-00008647 - OP 00000915</t>
  </si>
  <si>
    <t>CLAUDIO ENRIQUE CONSTANTIN - CUIT 20-11070320-2 - Servicio de liquidación impositiva mensual + cuota 11/12 por Balance 2021 - Factura A Nº
00002-00000075 - OP 00000900</t>
  </si>
  <si>
    <t>JOSE MARIA MARTIN GIUDICE - CUIT 20-18291046-6 - Trabajo desarrollado para lograr acuerdo conciliatorio, celebrado con la intervencion del CECLO, entre ALEJO CALVENTE Y ADM EVM - Factura A Nº 00002-00000853 - OP 00000933</t>
  </si>
  <si>
    <t>HECTOR ANIBAL ABRAHAN - CUIT 20-10226070-9 - Servicio de seguridad - Factura A Nº 00002-00000012 - OP 00000905</t>
  </si>
  <si>
    <t>CELMA SOCIEDAD DE RESPONSABILIDAD LIMITADA - CUIT 30-52200328-6 -
Servicio de seguridad adicional - Factura A Nº 00003-00000193 - OP 00000798</t>
  </si>
  <si>
    <t>SIMPLE SOLUTIONS S.A. - CUIT 30-71663327-2 - Sistema de comunicacion - Factura A Nº 00003-00001944 - OP 00000898</t>
  </si>
  <si>
    <t>MONORRENO S.R.L - CUIT 30-71581582-2 - Sistema de gestion equina - Factura A Nº 00002-00000007 - OP 00000921</t>
  </si>
  <si>
    <t>INTERNATIONAL HEALTH SERVICES ARGENTINA S.A. - CUIT 30-61029860-1 -
Emergencias medicas - Otros Nº n/a</t>
  </si>
  <si>
    <t>SERGIO ARIEL CERRETTI - CUIT 23-26402197-9 - Servicio higiene y seguridad - Factura C Nº 00002-00000770 - OP 00000916</t>
  </si>
  <si>
    <t>MEDICINA MITO LABORAL S.R.L. - CUIT 30-71571047-8 - Prestaciones
ambulatorias - Factura A Nº 00003-00003908 - OP 00000901</t>
  </si>
  <si>
    <t>VIALSEG S.A. - CUIT 30-70878225-0 - Radar de seguridad - Factura A Nº 00004-00002763 - OP 00000892</t>
  </si>
  <si>
    <t>TRINIDAD MARIA MARTINEZ SARRASAGUE - CUIT 27-42375405-8 -
Mantenimiento areas verdes deportivas - Periodo Noviembre/2022 - Factura C Nº 00001-00000029 - OP 00000764</t>
  </si>
  <si>
    <t>MY-LA-FRAN S.R.L. - CUIT 30-71243972-2 - Bidón de agua - Periodo Febrero/ 2023 - Factura A Nº 00004-00001901 - OP 00000912</t>
  </si>
  <si>
    <t>MONORRENO S.R.L - CUIT 30-71581582-2 - Sistema de gestion equina - Factura A Nº 00002-00000008 - OP 00000922</t>
  </si>
  <si>
    <t>CONTENEDORES HUGO SA - CUIT 30-68967475-1 - Contenedores - Factura A Nº 00006-00196427 - OP 00000942</t>
  </si>
  <si>
    <t>GIANNINI ELENA Y CIUBIZ ALBANA S.H. - CUIT 30-70985505-7 - Liquidación de
Haberes - Factura A Nº 00002-00001923 - OP 00000941</t>
  </si>
  <si>
    <t>COMBUSTIBLES P C SRL - CUIT 30-70721054-7 - Combustible diesel - Factura A Nº 00031-00006241 - OP 00000940</t>
  </si>
  <si>
    <t>TODO CHACRA SRL - CUIT 30-70852476-6 - Insumos varios (Cuchilla cortadora de cesped; abrazadera carbiz; cuchillas doble ﬁlo; bulon acerado; autorfenante; arandelas) - Factura A Nº 00030-00016680 - OP 00000939</t>
  </si>
  <si>
    <t>MURATA S A - CUIT 30-64106337-8 - Servicio de seguridad - Periodo Febrero/ 2023 - Factura A Nº 00002-00029300 - OP 00000943</t>
  </si>
  <si>
    <t>SONIA ROSSANA VERONICA DIAZ - CUIT 27-22272624-2 - Cadena 72x3/8x1.6;
Alguicida x 10 lts; Clariﬁcador x 10 lts - Factura A Nº 00003-00003207 - OP 00000944</t>
  </si>
  <si>
    <t>CITILAN ARGENTINA S.A. - CUIT 30-70713559-6 - Central telefonica - Otros Nº n/ a</t>
  </si>
  <si>
    <t>PXT Y ASOCIADOS S.R.L. - CUIT 30-71005922-1 - Mantenimiento de cámaras - Factura A Nº 00003-00019659 - OP 00000947</t>
  </si>
  <si>
    <t>DIEGO MARIANO ESPADA Y CESAR NICOLAS ROSSI - CUIT 30-71704331-2 -
Octavo piso - Factura A Nº 00001-00003127 - OP 00000949</t>
  </si>
  <si>
    <t>PXT Y ASOCIADOS S.R.L. - CUIT 30-71005922-1 - Internet - Factura A Nº 00003-00020826 - OP 00000951</t>
  </si>
  <si>
    <t>PXT Y ASOCIADOS S.R.L. - CUIT 30-71005922-1 - Internet - Factura A Nº 00003-00020828 - OP 00000951</t>
  </si>
  <si>
    <t>PXT Y ASOCIADOS S.R.L. - CUIT 30-71005922-1 - Internet - Factura A Nº 00003-00020827 - OP 00000951</t>
  </si>
  <si>
    <t>PXT Y ASOCIADOS S.R.L. - CUIT 30-71005922-1 - Internet - Factura A Nº 00003-00020913 - OP 00000951</t>
  </si>
  <si>
    <t>AUGUSTO CARLOS CORSINI - CUIT 23-25878905-9 - Servicio de buffet - Factura C Nº 00001-00000831 - OP 00000952</t>
  </si>
  <si>
    <t>VIALSEG S.A. - CUIT 30-70878225-0 - Radar de seguridad - Factura A Nº 00004-00002803 - OP 00000953</t>
  </si>
  <si>
    <t>PLATAFORMA DE PAGOS S.A. - CUIT 30-71238962-8 - Servicio de cobranza - Factura A Nº 00003-00008765 - OP 00000973</t>
  </si>
  <si>
    <t>SIMPLE SOLUTIONS S.A. - CUIT 30-71663327-2 - Sistema de comunicacion - Factura A Nº 00003-00002097 - OP 00000966</t>
  </si>
  <si>
    <t>FERNANDO IGNACIO VALIÑA LOPEZ - CUIT 20-22226459-7 - Honorarios por
control de obras - Factura C Nº 00002-00000284 - OP 00000964</t>
  </si>
  <si>
    <t>TRINIDAD MARIA MARTINEZ SARRASAGUE - CUIT 27-42375405-8 -
Mantenimiento areas verdes deportivas - Factura C Nº 00001-00000035 - OP 00000896</t>
  </si>
  <si>
    <t>RUBEN DANIEL PIERRO - CUIT 20-12232734-6 - Servicio de asesoramiento en operaciones y mantenimiendo - Factura A Nº 00002-00000105 - OP 00000962</t>
  </si>
  <si>
    <t>GISELLE MICHA - CUIT 27-30651258-2 - Busqueda de personal - Factura C Nº 00004-00000171 - OP 00000961</t>
  </si>
  <si>
    <t>SOC DE HECHO ACAPULCO DE ALONSO PAREDES JOSE Y ALONSO PAREDES
FRANCISCO ROBERTO - CUIT 30-58643828-6 - Provisión de combustible - Otros Nº n/a - OP 00000960</t>
  </si>
  <si>
    <t>FACUNDO ALEJANDRO ABRAHAM - CUIT 20-41570922-7 - Abraham 1 - Factura C Nº 00001-00000001 - OP 00000956</t>
  </si>
  <si>
    <t>GONZALO ROBERTO ABRAHAM - CUIT 20-41570923-5 - Abraham 2 - Factura C Nº 00001-00000001 - OP 00000957</t>
  </si>
  <si>
    <t>MARTIN GABRIEL ABRAHAN - CUIT 20-26516294-1 - Abraham 3 - Factura C Nº 00001-00000001 - OP 00000958</t>
  </si>
  <si>
    <t>AXIN SRL - CUIT 30-70858249-9 - OpenKey - Factura A Nº 00010-00002179 - OP 00000975</t>
  </si>
  <si>
    <t>MONORRENO S.R.L - CUIT 30-71581582-2 - Sistema de gestion equina - Factura A Nº 00002-00000009 - OP 00000985</t>
  </si>
  <si>
    <t>INTERNATIONAL HEALTH SERVICES ARGENTINA S.A. - CUIT 30-61029860-1 -
Emergencias medicas - Factura A Nº 00606-00025586 - OP 00000997</t>
  </si>
  <si>
    <t>MURATA S A - CUIT 30-64106337-8 - Servicio de seguridad - Periodo Marzo/2023
- Factura A Nº 00002-00029580 - OP 00001001</t>
  </si>
  <si>
    <t>GIANNINI ELENA Y CIUBIZ ALBANA S.H. - CUIT 30-70985505-7 - Liquidaciones
de haberes - Periodo Marzo/2023 - Factura A Nº 00002-00001943 - OP 00001016</t>
  </si>
  <si>
    <t>CLAUDIO ENRIQUE CONSTANTIN - CUIT 20-11070320-2 - Locacion de servicios
impositivo contables - Factura A Nº 00002-00000079 - OP 00000963</t>
  </si>
  <si>
    <t>Conseción buffet del golf - Otros Nº n/a</t>
  </si>
  <si>
    <t>INTERNATIONAL HEALTH SERVICES ARGENTINA S.A. - CUIT 30-61029860-1
- Emergencias medicas - Factura A Nº 00606-00025993</t>
  </si>
  <si>
    <t>MY-LA-FRAN S.R.L. - CUIT 30-71243972-2 - Bidones de agua - Factura B Nº 00004-00001915 - OP 00000990</t>
  </si>
  <si>
    <t>CONTENEDORES HUGO SA - CUIT 30-68967475-1 - Contenedores - Factura A Nº 00006-00198912 - OP 00001003</t>
  </si>
  <si>
    <t>PXT Y ASOCIADOS S.R.L. - CUIT 30-71005922-1 - Abono mensual - Factura A Nº 00003-00021090 - OP 00001022</t>
  </si>
  <si>
    <t>PXT Y ASOCIADOS S.R.L. - CUIT 30-71005922-1 - Abono mensual - Factura A Nº 00003-00021092 - OP 00001022</t>
  </si>
  <si>
    <t>PXT Y ASOCIADOS S.R.L. - CUIT 30-71005922-1 - Abono mensual - Factura A Nº 00003-00021093 - OP 00001022</t>
  </si>
  <si>
    <t>PXT Y ASOCIADOS S.R.L. - CUIT 30-71005922-1 - Abono mensual - Factura A Nº 00003-00021091 - OP 00001022</t>
  </si>
  <si>
    <t>VIALSEG S.A. - CUIT 30-70878225-0 - Radar de seguridad - Factura A Nº 00004-00002849 - OP 00001023</t>
  </si>
  <si>
    <t>CITILAN ARGENTINA S.A. - CUIT 30-70713559-6 - Central telefonica - Factura A Nº 00003-00190589 - OP 00001024</t>
  </si>
  <si>
    <t>DIEGO MARIANO ESPADA Y CESAR NICOLAS ROSSI - CUIT 30-71704331-2 -
Software Octavo piso - Factura A Nº 00001-00003316 - OP 00001025</t>
  </si>
  <si>
    <t>FERNANDO IGNACIO VALIÑA LOPEZ - CUIT 20-22226459-7 - Honorario por
control de obras en el barrio - Factura C Nº 00002-00000293 - OP 00001026</t>
  </si>
  <si>
    <t>MEDICINA MITO LABORAL S.R.L. - CUIT 30-71571047-8 - Prestaciones
ambulatorias - Factura A Nº 00003-00003981 - OP 00001033</t>
  </si>
  <si>
    <t>JOSE LUIS CAIRO - CUIT 20-16978373-0 - Servicio de mantenimiento de caminos internos - Factura A Nº 00002-00000282 - OP 00000974</t>
  </si>
  <si>
    <t>MARTIN GABRIEL ABRAHAN - CUIT 20-26516294-1 - Servicio de seguridad nocturna - Factura C Nº 00001-00000002 - OP 00001044</t>
  </si>
  <si>
    <t>FACUNDO ALEJANDRO ABRAHAM - CUIT 20-41570922-7 - Servicio de
seguridad nocturna - Factura C Nº 00001-00000002 - OP 00001043</t>
  </si>
  <si>
    <t>GONZALO ROBERTO ABRAHAM - CUIT 20-41570923-5 - Servicio de
seguridad nocturna - Factura C Nº 00001-00000002 - OP 00001042</t>
  </si>
  <si>
    <t>PLATAFORMA DE PAGOS S.A. - CUIT 30-71238962-8 - Servicio de cobranza - Factura A Nº 00003-00008888 - OP 00001046</t>
  </si>
  <si>
    <t>MONORRENO S.R.L - CUIT 30-71581582-2 - Sistema de gestion equina - Factura A Nº 00002-00000011 - OP 00001047</t>
  </si>
  <si>
    <t>DIEGO MARIANO ESPADA Y CESAR NICOLAS ROSSI - CUIT 30-71704331-2 -
Software Octavo piso - Factura A Nº 00001-00003631 - OP 00001048</t>
  </si>
  <si>
    <t>MURATA S A - CUIT 30-64106337-8 - Servicio de seguridad - Factura A Nº 00002-00029807 - OP 00001050</t>
  </si>
  <si>
    <t>AXIN SRL - CUIT 30-70858249-9 - OpenKey - Factura A Nº 00010-00002264 - OP 00001055</t>
  </si>
  <si>
    <t>RUBEN DANIEL PIERRO - CUIT 20-12232734-6 - Servicio de asesoramiento en operaciones y mantenimiendo - Factura A Nº 00002-00000107 - OP 00001070</t>
  </si>
  <si>
    <t>GIANNINI ELENA Y CIUBIZ ALBANA S.H. - CUIT 30-70985505-7 - Liquidación
de Haberes - Factura A Nº 00002-00001964 - OP 00001075</t>
  </si>
  <si>
    <t>CLAUDIO ENRIQUE CONSTANTIN - CUIT 20-11070320-2 - Locacion de
servicios impositivo contables - Factura A Nº 00002-00000083 - OP 00001037</t>
  </si>
  <si>
    <t>TRINIDAD MARIA MARTINEZ SARRASAGUE - CUIT 27-42375405-8 - Servicio
de asesoramiento - Areas verdes deportivas - Factura C Nº 00001-00000041
- OP 00000965</t>
  </si>
  <si>
    <t>Concesión buffet del golf - Otros Nº n/a</t>
  </si>
  <si>
    <t>MURATA S A - CUIT 30-64106337-8 - SALDO MURATA FACTURA
0002-00029807 - Periodo Junio/2023 - Factura A Nº 00002-00029807</t>
  </si>
  <si>
    <t>INTERNATIONAL HEALTH SERVICES ARGENTINA S.A. - CUIT
30-61029860-1 - Emergencias medicas - Otros Nº n/a</t>
  </si>
  <si>
    <t>HECTOR ANIBAL ABRAHAM - ADICIONALES - Otros Nº N/A</t>
  </si>
  <si>
    <t>CITILAN ARGENTINA S.A. - CUIT 30-70713559-6 - Central telefonica -
Otros Nº n/a</t>
  </si>
  <si>
    <t>MURATA S A - CUIT 30-64106337-8 - Servicio de seguridad adicional 15/04 - Lote 3A 38 - Factura A Nº 00002-00029785</t>
  </si>
  <si>
    <t>MURATA S A - CUIT 30-64106337-8 - Servicio de seguridad adicional 22/04 - Lote 3A 38 - Factura A Nº 00002-00029786</t>
  </si>
  <si>
    <t>MURATA S A - CUIT 30-64106337-8 - Servicio de seguridad adicional - Factura A Nº 00002-00029808</t>
  </si>
  <si>
    <t>MURATA S A - CUIT 30-64106337-8 - Servicio de seguridad - Factura A Nº 00002-00029807</t>
  </si>
  <si>
    <t>PXT Y ASOCIADOS S.R.L. - CUIT 30-71005922-1 - Abono mensual - Factura A Nº 00003-00021438 - OP 00001081</t>
  </si>
  <si>
    <t>PXT Y ASOCIADOS S.R.L. - CUIT 30-71005922-1 - Abono mensual - Factura A Nº 00003-00021351 - OP 00001081</t>
  </si>
  <si>
    <t>PXT Y ASOCIADOS S.R.L. - CUIT 30-71005922-1 - Abono mensual - Factura A Nº 00003-00021352 - OP 00001081</t>
  </si>
  <si>
    <t>PXT Y ASOCIADOS S.R.L. - CUIT 30-71005922-1 - Abono mensual - Factura A Nº 00003-00021353 - OP 00001081</t>
  </si>
  <si>
    <t>MY-LA-FRAN S.R.L. - CUIT 30-71243972-2 - Bidones de agua - Factura A Nº 00004-00002000 - OP 00001082</t>
  </si>
  <si>
    <t>DOLORES GAS SA - CUIT 30-68622628-6 - Propano a granel - Factura A Nº 00136-00006511 - OP 00001087</t>
  </si>
  <si>
    <t>FERNANDO IGNACIO VALIÑA LOPEZ - CUIT 20-22226459-7 -
Honorarios por control de obras - Factura C Nº 00002-00000309 - OP 00001090</t>
  </si>
  <si>
    <t>PXT Y ASOCIADOS S.R.L. - CUIT 30-71005922-1 - Matenimiento
mensual de cámaras de seguridad - Periodo Noviembre/2022 - Factura A Nº 00003-00019910 - OP 00000748</t>
  </si>
  <si>
    <t>MONORRENO S.R.L - CUIT 30-71581582-2 - Sistema de gestion equina
- Factura A Nº 00002-00000013 - OP 00001093</t>
  </si>
  <si>
    <t>CLAUDIO ENRIQUE CONSTANTIN - CUIT 20-11070320-2 - Locacion de
servicios impositivo contables - Factura A Nº 00002-00000086 - OP 00001094</t>
  </si>
  <si>
    <t>AXIN SRL - CUIT 30-70858249-9 - OpenKey - Factura A Nº 00010-00002407 - OP 00001097</t>
  </si>
  <si>
    <t>VIALSEG S.A. - CUIT 30-70878225-0 - Radar de seguridad - Factura A Nº 00004-00002931 - OP 00001101</t>
  </si>
  <si>
    <t>RUBEN DANIEL PIERRO - CUIT 20-12232734-6 - Servicio de
asesoramiento en operaciones y mantenimiendo - Factura A Nº 00002-00000109 - OP 00001107</t>
  </si>
  <si>
    <t>GIANNINI ELENA Y CIUBIZ ALBANA S.H. - CUIT 30-70985505-7 -
Liquidación de Haberes - Factura A Nº 00002-00001984 - OP 00001110</t>
  </si>
  <si>
    <t>ADRIAN JOSE GENTILE - CUIT 20-23156385-8 - Desinsectación -
Periodo Mayo/2023 - Factura A Nº 00005-00001631 - OP 00001089</t>
  </si>
  <si>
    <t>PXT Y ASOCIADOS S.R.L. - CUIT 30-71005922-1 - Mantenimiento de
cámaras - Periodo Enero/2023 - Factura A Nº 00003-00020404 - OP 00000851</t>
  </si>
  <si>
    <t>TRINIDAD MARIA MARTINEZ SARRASAGUE - CUIT 27-42375405-8 -
Servicio areas verdes deportivas - Periodo Febrero/2023 - Factura C Nº 00001-00000038 - OP 00000895</t>
  </si>
  <si>
    <t>JOSE LUIS CAIRO - CUIT 20-16978373-0 - Servicio de reparacion y mantenimiento de caminos internos - Factura A Nº 00002-00000284
- OP 00001052</t>
  </si>
  <si>
    <t>MY-LA-FRAN S.R.L. - CUIT 30-71243972-2 - Bidones de agua - Factura A Nº 00004-00001986 - OP 00001060</t>
  </si>
  <si>
    <t>CONTENEDORES HUGO SA - CUIT 30-68967475-1 - Contenedores - Factura A Nº 00006-00201481 - OP 00001068</t>
  </si>
  <si>
    <t>TRINIDAD MARIA MARTINEZ SARRASAGUE - CUIT 27-42375405-8 -
Servicio areas verdes deportivas - Periodo Abril/2023 - Factura C Nº 00001-00000050 - OP 00001069</t>
  </si>
  <si>
    <t>MARTIN GABRIEL ABRAHAN - CUIT 20-26516294-1 - Servicio de
seguridad nocturna - Factura C Nº 00001-00000003 - OP 00001080</t>
  </si>
  <si>
    <t>GONZALO ROBERTO ABRAHAM - CUIT 20-41570923-5 - Servicio de
seguridad nocturna - Factura C Nº 00001-00000003 - OP 00001079</t>
  </si>
  <si>
    <t>FACUNDO ALEJANDRO ABRAHAM - CUIT 20-41570922-7 - Servicio de
seguridad nocturna - Factura C Nº 00001-00000003 - OP 00001078</t>
  </si>
  <si>
    <t>ADRIAN FERNANDO COGLIANO</t>
  </si>
  <si>
    <t>ADRIAN JOSE GENTILE</t>
  </si>
  <si>
    <t>AUGUSTO CARLOS CORSINI</t>
  </si>
  <si>
    <t>AXIN SRL</t>
  </si>
  <si>
    <t>CELMA SOCIEDAD DE RESPONSABILIDAD LIMITADA</t>
  </si>
  <si>
    <t>CITILAN ARGENTINA S.A.</t>
  </si>
  <si>
    <t>CLAUDIO ENRIQUE CONSTANTIN</t>
  </si>
  <si>
    <t>COMBUSTIBLES P C SRL</t>
  </si>
  <si>
    <t>Concesión buffet del golf</t>
  </si>
  <si>
    <t>CONTENEDORES HUGO SA</t>
  </si>
  <si>
    <t>DIEGO MARIANO ESPADA Y CESAR NICOLAS ROSSI</t>
  </si>
  <si>
    <t>DOLORES GAS SA</t>
  </si>
  <si>
    <t>FACUNDO AGUSTIN GALMARINI</t>
  </si>
  <si>
    <t>FACUNDO ALEJANDRO ABRAHAM</t>
  </si>
  <si>
    <t>FERNANDO IGNACIO VALIÑA LOPEZ</t>
  </si>
  <si>
    <t>GIANNINI ELENA Y CIUBIZ ALBANA S.H.</t>
  </si>
  <si>
    <t>GISELLE MICHA</t>
  </si>
  <si>
    <t>GONZALO ROBERTO ABRAHAM</t>
  </si>
  <si>
    <t>HECTOR ANIBAL ABRAHAM</t>
  </si>
  <si>
    <t>INTERNATIONAL HEALTH SERVICES ARGENTINA S.A.</t>
  </si>
  <si>
    <t>JOSE LUIS CAIRO</t>
  </si>
  <si>
    <t>JOSE MARIA MARTIN GIUDICE</t>
  </si>
  <si>
    <t>MARIANO SEBASTIAN RIVEIRO</t>
  </si>
  <si>
    <t>MARTIN GABRIEL ABRAHAN</t>
  </si>
  <si>
    <t>MEDICINA MITO LABORAL S.R.L.</t>
  </si>
  <si>
    <t>MONORRENO S.R.L</t>
  </si>
  <si>
    <t>MURATA S A</t>
  </si>
  <si>
    <t>MY-LA-FRAN S.R.L.</t>
  </si>
  <si>
    <t>PXT Y ASOCIADOS S.R.L.</t>
  </si>
  <si>
    <t xml:space="preserve">PLATAFORMA DE PAGOS S.A. </t>
  </si>
  <si>
    <t>RUBEN DANIEL PIERRO</t>
  </si>
  <si>
    <t>RUBEN HORACIO PASCUCCIO</t>
  </si>
  <si>
    <t>SERGIO ARIEL CERRETTI</t>
  </si>
  <si>
    <t>SIMPLE SOLUTIONS S.A.</t>
  </si>
  <si>
    <t>SONIA ROSSANA VERONICA DIAZ</t>
  </si>
  <si>
    <t>TODO CHACRA SRL</t>
  </si>
  <si>
    <t>TRINIDAD MARIA MARTINEZ SARRASAGUE</t>
  </si>
  <si>
    <t>VIALSEG S.A.</t>
  </si>
  <si>
    <t>SOC DE HECHO ACAPULCO DE ALONSO PAREDES JOSE Y ALONSO PAREDES</t>
  </si>
  <si>
    <t>NOMBRE PROVEEDOR</t>
  </si>
  <si>
    <t>NOMBRE PROVEEDOR Y DETALLES</t>
  </si>
  <si>
    <t>Grand Total</t>
  </si>
  <si>
    <t>Jan</t>
  </si>
  <si>
    <t>Feb</t>
  </si>
  <si>
    <t>Mar</t>
  </si>
  <si>
    <t>Apr</t>
  </si>
  <si>
    <t>May</t>
  </si>
  <si>
    <t>Jun</t>
  </si>
  <si>
    <t>Sum of TOTAL</t>
  </si>
  <si>
    <t>Months (PERIODO EXPENSA)</t>
  </si>
  <si>
    <t>Days (PERIODO EXPENSA)</t>
  </si>
  <si>
    <t>EXPENSAS VILLA MARIA - RUBRO ABONO DE SERVICIOS</t>
  </si>
  <si>
    <t>RUBEN HORACIO PASCUCCIO Total</t>
  </si>
  <si>
    <t>MURATA S A Total</t>
  </si>
  <si>
    <t>INTERNATIONAL HEALTH SERVICES ARGENTINA S.A. - CUIT
30-61029860-1 - Emergencias medicas - Factura A Nº 00606-00026362</t>
  </si>
  <si>
    <t>CITILAN ARGENTINA S.A. - CUIT 30-70713559-6 - Central telefonica
- Factura A Nº 00003-00196771</t>
  </si>
  <si>
    <t>Ajuste sobre Liq. 6-2023 Ser. de seguridad adicional (devolución) - Periodo Julio/2023 - Otros Nº n/a</t>
  </si>
  <si>
    <t>Ajuste sobre Liq. 6-2023 - Seguridad adicional nocturna - Periodo Julio/2023 - Otros Nº Ajuste</t>
  </si>
  <si>
    <t>Adicional seguridad nocturna - Periodo Julio/2023 - Otros Nº Conf. Presupuesto 26-07</t>
  </si>
  <si>
    <t>MURATA S A - CUIT 30-64106337-8 - Servicios de junio 2023 (pendiente de pago) - Periodo Junio/2023 - Factura A Nº 00002-00030491</t>
  </si>
  <si>
    <t>MURATA S A - CUIT 30-64106337-8 - Ajuste Liquidación 06-2023 -
Se deja constancia que se citó erróneamente como aplicado a la factura 0002-00029807 (abril) siendo que corresponde la
0002-00030183 (mayo) - Periodo Julio/2023 - Otros Nº Ajuste</t>
  </si>
  <si>
    <t>MURATA S A - CUIT 30-64106337-8 - Servicio mes de mayo - Periodo Mayo/2023 - Factura A Nº 00002-00030491</t>
  </si>
  <si>
    <t>FACUNDO ALEJANDRO ABRAHAM - CUIT 20-41570922-7 - Servicio
de seguridad nocturna - Factura C Nº 00001-00000004 - OP 00001133</t>
  </si>
  <si>
    <t>GONZALO ROBERTO ABRAHAM - CUIT 20-41570923-5 - Servicio de
seguridad nocturna - Factura C Nº 00001-00000004 - OP 00001132</t>
  </si>
  <si>
    <t>MARTIN GABRIEL ABRAHAN - CUIT 20-26516294-1 - Servicio de
seguridad nocturna - Factura C Nº 00001-00000004 - OP 00001138</t>
  </si>
  <si>
    <t>AXIN SRL - CUIT 30-70858249-9 - OpenKey (Pendiente de pago) - Factura A Nº 00010-00002498 - OP 00001136</t>
  </si>
  <si>
    <t>PXT Y ASOCIADOS S.R.L. - CUIT 30-71005922-1 - Mantenimiento de
cámaras (Pendiente de pago) Periodo Mayo - Periodo Mayo/2023 - Factura A Nº 00003-00021230 - OP 00001032</t>
  </si>
  <si>
    <t>JOSE LUIS CAIRO - CUIT 20-16978373-0 - Servicio de reparacion y mantenimiento de caminos internos (Pendiente de pago) Periodo Junio - Periodo Junio/2023 - Factura A Nº 00002-00000288 - OP 00001102</t>
  </si>
  <si>
    <t>MY-LA-FRAN S.R.L. - CUIT 30-71243972-2 - Bidones de agua - Factura A Nº 00004-00002055 - OP 00001146</t>
  </si>
  <si>
    <t>CONTENEDORES HUGO SA - CUIT 30-68967475-1 - Contenedores
(Pendiente de pago) - Periodo Junio/2023 - Factura A Nº 00006-00206967 - OP 00001148</t>
  </si>
  <si>
    <t>GIANNINI ELENA Y CIUBIZ ALBANA S.H. - CUIT 30-70985505-7 -
Liquidación de Haberes - Factura A Nº 00002-00002004 - OP 00001150</t>
  </si>
  <si>
    <t>PXT Y ASOCIADOS S.R.L. - CUIT 30-71005922-1 - Abono mensual - Factura A Nº 00003-00021759 - OP 00001151</t>
  </si>
  <si>
    <t>Conseción buffet del golf</t>
  </si>
  <si>
    <t>Ajuste sobre Liq. 6-2023 Ser. de seguridad adicional (devolución)</t>
  </si>
  <si>
    <t>Ajuste sobre Liq. 6-2023</t>
  </si>
  <si>
    <t>Adicional seguridad nocturna</t>
  </si>
  <si>
    <t>PXT Y ASOCIADOS S.R.L. - CUIT 30-71005922-1 - Abono mensual - Factura A Nº 00003-00021674 - OP 00001151</t>
  </si>
  <si>
    <t>PXT Y ASOCIADOS S.R.L. - CUIT 30-71005922-1 - Abono mensual - Factura A Nº 00003-00021675 - OP 00001151</t>
  </si>
  <si>
    <t>PXT Y ASOCIADOS S.R.L. - CUIT 30-71005922-1 - Abono mensual - Factura A Nº 00003-00021676 - OP 00001151</t>
  </si>
  <si>
    <t>FERNANDO IGNACIO VALIÑA LOPEZ - CUIT 20-22226459-7 -
Honorarios por control de obras - Factura C Nº 00002-00000320 - OP 00001131</t>
  </si>
  <si>
    <t>PXT Y ASOCIADOS S.R.L. - CUIT 30-71005922-1 - Mantenimiento de
cámaras (Pendiente de pago) Periodo Junio - Periodo Junio/2023 - Factura A Nº 00003-00021518 - OP 00001086</t>
  </si>
  <si>
    <t>CONTENEDORES HUGO SA - CUIT 30-68967475-1 - Contenedores - Factura A Nº 00006-00204211 - OP 00001108</t>
  </si>
  <si>
    <t>DIEGO MARIANO ESPADA Y CESAR NICOLAS ROSSI - CUIT
30-71704331-2 - Software Octavo piso - Factura A Nº 00001-00003991 - OP 00001120</t>
  </si>
  <si>
    <t>VIALSEG S.A. - CUIT 30-70878225-0 - Radar de seguridad - Factura A Nº 00004-00002943 - OP 00001121</t>
  </si>
  <si>
    <t>RUBEN DANIEL PIERRO - CUIT 20-12232734-6 - Servicio de
asesoramiento en operaciones y mantenimiento (ﬁnal de servicio) - Factura A Nº 00002-00000111 - OP 00001124</t>
  </si>
  <si>
    <t>ISONLAURA VERONICA - CUIT 27-17570824-9 - Honorarios 2 ﬁrmas
certiﬁcadas - Factura A Nº 00002-00002306 - OP 00001137</t>
  </si>
  <si>
    <t>MONORRENO S.R.L - CUIT 30-71581582-2 - Abono sistema Pingo - Factura A Nº 00002-00000015 - OP 00001139</t>
  </si>
  <si>
    <t>CLAUDIO ENRIQUE CONSTANTIN - CUIT 20-11070320-2 - Locacion
de servicios impositivo contables - Factura A Nº 00002-00000089 - OP 00001135</t>
  </si>
  <si>
    <t>ISONLAURA VERONICA</t>
  </si>
  <si>
    <t>Jul</t>
  </si>
  <si>
    <t>Ajuste sobre Liq. 6-2023 Ser. de seguridad adicional (devolución) Total</t>
  </si>
  <si>
    <t>Ajuste sobre Liq. 6-2023 Total</t>
  </si>
  <si>
    <t>Adicional seguridad nocturna Total</t>
  </si>
  <si>
    <t>ISONLAURA VERONICA Total</t>
  </si>
  <si>
    <t>FECHA FACTURA</t>
  </si>
  <si>
    <t>NRO. FACTURA</t>
  </si>
  <si>
    <t>MES SERVICIO</t>
  </si>
  <si>
    <t>MONTO TOTAL</t>
  </si>
  <si>
    <t>ABRIL</t>
  </si>
  <si>
    <t>00002-30183</t>
  </si>
  <si>
    <t>MAYO</t>
  </si>
  <si>
    <t>00002-29580</t>
  </si>
  <si>
    <t>MARZO</t>
  </si>
  <si>
    <t>PERIODO EXPENSAS</t>
  </si>
  <si>
    <t>00002-30491</t>
  </si>
  <si>
    <t>JUNIO</t>
  </si>
  <si>
    <t>RUBRO ABONO SERVICIOS</t>
  </si>
  <si>
    <t>FACTURA REFERENCIA</t>
  </si>
  <si>
    <t>CARGO</t>
  </si>
  <si>
    <t>JULIO</t>
  </si>
  <si>
    <t xml:space="preserve">TOTAL </t>
  </si>
  <si>
    <t>FACTURAS MURATA SA (GOOGLE DRIVE)</t>
  </si>
  <si>
    <t>ANALISIS MURATA SA</t>
  </si>
  <si>
    <t>DIFERENCIA</t>
  </si>
  <si>
    <t>00002-29807</t>
  </si>
  <si>
    <t>Nota:  En las expensas se cargo un monto de $7.353.067,74 superior al facturado por Murata SA (segun surge de analisis desde enero a julio)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</si>
</sst>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17" fontId="0" fillId="0" borderId="0" xfId="0" applyNumberFormat="1"/>
    <xf numFmtId="165" fontId="0" fillId="0" borderId="0" xfId="1" applyFont="1"/>
    <xf numFmtId="0" fontId="3" fillId="0" borderId="0" xfId="0" applyFont="1" applyAlignment="1">
      <alignment horizontal="center" wrapText="1"/>
    </xf>
    <xf numFmtId="165" fontId="3" fillId="0" borderId="0" xfId="1" applyFont="1" applyAlignment="1">
      <alignment horizontal="center" wrapText="1"/>
    </xf>
    <xf numFmtId="0" fontId="0" fillId="0" borderId="0" xfId="0" pivotButton="1"/>
    <xf numFmtId="0" fontId="2" fillId="0" borderId="0" xfId="0" applyFont="1"/>
    <xf numFmtId="164" fontId="0" fillId="0" borderId="0" xfId="0" applyNumberFormat="1"/>
    <xf numFmtId="9" fontId="0" fillId="0" borderId="0" xfId="2" applyFont="1"/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4" fontId="0" fillId="0" borderId="1" xfId="0" applyNumberFormat="1" applyBorder="1"/>
    <xf numFmtId="0" fontId="0" fillId="0" borderId="1" xfId="0" quotePrefix="1" applyBorder="1"/>
    <xf numFmtId="0" fontId="0" fillId="0" borderId="1" xfId="0" applyBorder="1"/>
    <xf numFmtId="165" fontId="0" fillId="0" borderId="1" xfId="1" applyFont="1" applyBorder="1"/>
    <xf numFmtId="14" fontId="0" fillId="0" borderId="2" xfId="0" applyNumberFormat="1" applyBorder="1"/>
    <xf numFmtId="0" fontId="0" fillId="0" borderId="2" xfId="0" applyBorder="1"/>
    <xf numFmtId="165" fontId="0" fillId="0" borderId="2" xfId="1" applyFont="1" applyBorder="1"/>
    <xf numFmtId="0" fontId="0" fillId="0" borderId="4" xfId="0" applyBorder="1"/>
    <xf numFmtId="165" fontId="2" fillId="0" borderId="5" xfId="1" applyFont="1" applyBorder="1"/>
    <xf numFmtId="0" fontId="0" fillId="0" borderId="2" xfId="0" quotePrefix="1" applyBorder="1"/>
    <xf numFmtId="0" fontId="2" fillId="0" borderId="3" xfId="0" applyFont="1" applyBorder="1"/>
    <xf numFmtId="0" fontId="2" fillId="0" borderId="4" xfId="0" applyFont="1" applyBorder="1"/>
    <xf numFmtId="165" fontId="2" fillId="0" borderId="0" xfId="0" applyNumberFormat="1" applyFont="1"/>
    <xf numFmtId="0" fontId="0" fillId="0" borderId="0" xfId="0" applyAlignment="1">
      <alignment horizontal="left" wrapText="1"/>
    </xf>
    <xf numFmtId="164" fontId="0" fillId="2" borderId="0" xfId="0" applyNumberFormat="1" applyFill="1"/>
    <xf numFmtId="0" fontId="2" fillId="0" borderId="0" xfId="0" applyFont="1" applyAlignment="1">
      <alignment horizontal="left" wrapText="1"/>
    </xf>
  </cellXfs>
  <cellStyles count="3">
    <cellStyle name="Moneda" xfId="1" builtinId="4"/>
    <cellStyle name="Normal" xfId="0" builtinId="0"/>
    <cellStyle name="Porcentaje" xfId="2" builtinId="5"/>
  </cellStyles>
  <dxfs count="82">
    <dxf>
      <fill>
        <patternFill patternType="solid">
          <bgColor rgb="FFFFFF00"/>
        </patternFill>
      </fill>
    </dxf>
    <dxf>
      <alignment horizontal="left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570784</xdr:colOff>
      <xdr:row>69</xdr:row>
      <xdr:rowOff>13097</xdr:rowOff>
    </xdr:from>
    <xdr:to>
      <xdr:col>8</xdr:col>
      <xdr:colOff>468152</xdr:colOff>
      <xdr:row>72</xdr:row>
      <xdr:rowOff>134779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40B24BC-2205-79E4-30C6-35CCCACDEABB}"/>
            </a:ext>
          </a:extLst>
        </xdr:cNvPr>
        <xdr:cNvSpPr txBox="1"/>
      </xdr:nvSpPr>
      <xdr:spPr>
        <a:xfrm>
          <a:off x="12774690" y="4680347"/>
          <a:ext cx="2111931" cy="6574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Estas facturas las revierten</a:t>
          </a:r>
          <a:r>
            <a:rPr lang="en-US" sz="1100" b="1" baseline="0"/>
            <a:t> en Julio en el Rubro Otros</a:t>
          </a:r>
          <a:endParaRPr lang="en-US" sz="1100" b="1"/>
        </a:p>
      </xdr:txBody>
    </xdr:sp>
    <xdr:clientData/>
  </xdr:twoCellAnchor>
  <xdr:twoCellAnchor>
    <xdr:from>
      <xdr:col>7</xdr:col>
      <xdr:colOff>472439</xdr:colOff>
      <xdr:row>40</xdr:row>
      <xdr:rowOff>20003</xdr:rowOff>
    </xdr:from>
    <xdr:to>
      <xdr:col>7</xdr:col>
      <xdr:colOff>490892</xdr:colOff>
      <xdr:row>68</xdr:row>
      <xdr:rowOff>152163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139711AD-3786-333C-1B27-79224A256AB6}"/>
            </a:ext>
          </a:extLst>
        </xdr:cNvPr>
        <xdr:cNvCxnSpPr/>
      </xdr:nvCxnSpPr>
      <xdr:spPr>
        <a:xfrm>
          <a:off x="13783627" y="2877503"/>
          <a:ext cx="18453" cy="17633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audia valotta" refreshedDate="45155.530210532408" createdVersion="8" refreshedVersion="8" minRefreshableVersion="3" recordCount="198" xr:uid="{935E596A-46BB-47EF-BF33-E9F3DDEE3678}">
  <cacheSource type="worksheet">
    <worksheetSource ref="A5:J203" sheet="DATOS EXPENSAS"/>
  </cacheSource>
  <cacheFields count="12">
    <cacheField name="PERIODO EXPENSA" numFmtId="17">
      <sharedItems containsSemiMixedTypes="0" containsNonDate="0" containsDate="1" containsString="0" minDate="2023-01-01T00:00:00" maxDate="2023-07-02T00:00:00" count="7">
        <d v="2023-01-01T00:00:00"/>
        <d v="2023-02-01T00:00:00"/>
        <d v="2023-03-01T00:00:00"/>
        <d v="2023-04-01T00:00:00"/>
        <d v="2023-05-01T00:00:00"/>
        <d v="2023-06-01T00:00:00"/>
        <d v="2023-07-01T00:00:00"/>
      </sharedItems>
      <fieldGroup par="11"/>
    </cacheField>
    <cacheField name="RUBRO" numFmtId="0">
      <sharedItems/>
    </cacheField>
    <cacheField name="NOMBRE PROVEEDOR Y DETALLES" numFmtId="0">
      <sharedItems count="196">
        <s v="AXIN SRL - CUIT 30-70858249-9 - OpenKey - Factura A Nº 00010-00001798 - OP 00000778"/>
        <s v="AXIN SRL - CUIT 30-70858249-9 - OpenKey - Factura A Nº 00010-00001871 - OP 00000811"/>
        <s v="CELMA SOCIEDAD DE RESPONSABILIDAD LIMITADA - CUIT 30-52200328-6 -_x000a_Servicio de seguridad - Factura A Nº 00003-00000182 - OP 00000741"/>
        <s v="CITILAN ARGENTINA S.A. - CUIT 30-70713559-6 - Central telefonica - Periodo Diciembre/2023 - Factura A Nº 00003-00178280 - OP 00000791"/>
        <s v="CLAUDIO ENRIQUE CONSTANTIN - CUIT 20-11070320-2 - Servicio de liquidación impositiva mensual + cuota 9/12 por Balance 2021 - Factura A Nº_x000a_00002-00000067 - OP 00000802"/>
        <s v="CONTENEDORES HUGO SA - CUIT 30-68967475-1 - Contenedores - Factura A Nº 00006-00189084 - OP 00000787"/>
        <s v="DIEGO MARIANO ESPADA Y CESAR NICOLAS ROSSI - CUIT 30-71704331-2 - Octavo_x000a_piso - Periodo Diciembre/2023 - Factura A Nº 00001-00002350 - OP 00000844"/>
        <s v="DIEGO MARIANO ESPADA Y CESAR NICOLAS ROSSI - CUIT 30-71704331-2 - Octavo_x000a_piso - Periodo Noviembre/2022 - Factura A Nº 00001-00002049 - OP 00000796"/>
        <s v="FACUNDO AGUSTIN GALMARINI - CUIT 20-35350515-8 - DDJJ Viviendas -_x000a_Segunda cuota - Factura C Nº 00002-00000040 - OP 00000810"/>
        <s v="FERNANDO IGNACIO VALIÑA LOPEZ - CUIT 20-22226459-7 - Honorario por_x000a_control de obras en el barrio - Periodo Diciembre/2022 - Factura C Nº 00002-00000251 - OP 00000805"/>
        <s v="GIANNINI ELENA Y CIUBIZ ALBANA S.H. - CUIT 30-70985505-7 - Liquidación de_x000a_Haberes - Factura B Nº 00002-00001861 - OP 00000795"/>
        <s v="HECTOR ANIBAL ABRAHAN - CUIT 20-10226070-9 - Servicio de seguridad nocturna - Factura A Nº 00002-00000010 - OP 00000800"/>
        <s v="INTERNATIONAL HEALTH SERVICES ARGENTINA S.A. - CUIT 30-61029860-1 -_x000a_Emergencias medicas - Factura A Nº 00606-00024469 - OP 00000826"/>
        <s v="MARIANO SEBASTIAN RIVEIRO - CUIT 20-22950779-7 - HOSTING ANUAL Y REGISTRO ANUAL DE DOMINIO - Factura A Nº 01001-00002022 - OP 00000817"/>
        <s v="MONORRENO S.R.L - CUIT 30-71581582-2 - Sistema de gestion equina - Periodo Diciembre/2022 - Factura A Nº 00002-00000006 - OP 00000809"/>
        <s v="MY-LA-FRAN S.R.L. - CUIT 30-71243972-2 - Bidón de agua - Factura A Nº 00004-00001825 - OP 00000824"/>
        <s v="MY-LA-FRAN S.R.L. - CUIT 30-71243972-2 - Bidón de agua - Factura A Nº 00004-00001826 - OP 00000853"/>
        <s v="PLATAFORMA DE PAGOS S.A. - CUIT 30-71238962-8 - Servicio de cobranza - Factura A Nº 00003-00008409 - OP 00000813"/>
        <s v="PXT Y ASOCIADOS S.R.L. - CUIT 30-71005922-1 - Internet - Factura A Nº 00003-00020054 - OP 00000799"/>
        <s v="PXT Y ASOCIADOS S.R.L. - CUIT 30-71005922-1 - Internet - Factura A Nº 00003-00020055 - OP 00000799"/>
        <s v="PXT Y ASOCIADOS S.R.L. - CUIT 30-71005922-1 - Internet - Factura A Nº 00003-00020056 - OP 00000799"/>
        <s v="PXT Y ASOCIADOS S.R.L. - CUIT 30-71005922-1 - Internet - Factura A Nº 00003-00020137 - OP 00000799"/>
        <s v="PXT Y ASOCIADOS S.R.L. - CUIT 30-71005922-1 - Matenimiento mensual de cámaras de seguridad - Periodo Diciembre/2022 - Factura A Nº 00003-00020158_x000a_- OP 00000801"/>
        <s v="SERGIO ARIEL CERRETTI - CUIT 23-26402197-9 - Servicio higiene y seguridad - Factura C Nº 00002-00000744 - OP 00000812"/>
        <s v="SIMPLE SOLUTIONS S.A. - CUIT 30-71663327-2 - Sistema de comunicacion - Factura A Nº 00003-00001222 - OP 00000777"/>
        <s v="SIMPLE SOLUTIONS S.A. - CUIT 30-71663327-2 - Sistema de comunicacion - Periodo Enero/2023 - Factura A Nº 00003-00001690 - OP 00000803"/>
        <s v="TRINIDAD MARIA MARTINEZ SARRASAGUE - CUIT 27-42375405-8 -_x000a_Mantenimiento areas verdes deportivas - Factura C Nº 00001-00000032 - OP 00000790"/>
        <s v="VIALSEG S.A. - CUIT 30-70878225-0 - Radar de seguridad (Abono parcial) - Periodo Diciembre/2022 - Factura A Nº 00004-00002711 - OP 00000804"/>
        <s v="ADRIAN FERNANDO COGLIANO - CUIT 20-22885827-8 - Servicio de control de plazas con maquina ULV - Factura A Nº 00002-00004349 - OP 00000845"/>
        <s v="AUGUSTO CARLOS CORSINI - CUIT 23-25878905-9 - Servicio de buffet - Factura C Nº 00001-00000817 - OP 00000865"/>
        <s v="AXIN SRL - CUIT 30-70858249-9 - OpenKey - Factura A Nº 00010-00001978 - OP 00000859"/>
        <s v="CELMA SOCIEDAD DE RESPONSABILIDAD LIMITADA - CUIT 30-52200328-6 -_x000a_Servicio de seguridad - Factura A Nº 00003-00000192 - OP 00000797"/>
        <s v="CITILAN ARGENTINA S.A. - CUIT 30-70713559-6 - Central telefonica - Factura A Nº 00003-00182087 - OP 00000852"/>
        <s v="CLAUDIO ENRIQUE CONSTANTIN - CUIT 20-11070320-2 - Servicio de liquidación impositiva mensual + cuota 10/12 por Balance 2021 - Factura A Nº_x000a_00002-00000071 - OP 00000874"/>
        <s v="COMBUSTIBLES P C SRL - CUIT 30-70721054-7 - Combustible diesel - Factura A Nº 00031-00005976 - OP 00000884"/>
        <s v="CONTENEDORES HUGO SA - CUIT 30-68967475-1 - Contenedores - Factura A Nº 00006-00191487 - OP 00000840"/>
        <s v="FERNANDO IGNACIO VALIÑA LOPEZ - CUIT 20-22226459-7 - Honorarios por_x000a_control de obras - Periodo Enero/2023 - Factura C Nº 00002-00000261 - OP 00000863"/>
        <s v="GIANNINI ELENA Y CIUBIZ ALBANA S.H. - CUIT 30-70985505-7 - Liquidación de_x000a_Haberes - Factura A Nº 00002-00001882 - OP 00000861"/>
        <s v="HECTOR ANIBAL ABRAHAN - CUIT 20-10226070-9 - Servicio de seguridad nocturna - Factura A Nº 00002-00000011 - OP 00000847"/>
        <s v="INTERNATIONAL HEALTH SERVICES ARGENTINA S.A. - CUIT 30-61029860-1 -_x000a_Emergencias medicas - Factura A Nº 00606-00024846"/>
        <s v="JOSE LUIS CAIRO - CUIT 20-16978373-0 - Servicio de reparacion y mantenimiento de caminos internos - Factura A Nº 00002-00000279 - OP 00000869"/>
        <s v="PLATAFORMA DE PAGOS S.A. - CUIT 30-71238962-8 - Servicio de cobranza - Factura A Nº 00003-00008530 - OP 00000854"/>
        <s v="PXT Y ASOCIADOS S.R.L. - CUIT 30-71005922-1 - Internet - Factura A Nº 00003-00020164 - OP 00000846"/>
        <s v="PXT Y ASOCIADOS S.R.L. - CUIT 30-71005922-1 - Internet - Factura A Nº 00003-00020165 - OP 00000846"/>
        <s v="PXT Y ASOCIADOS S.R.L. - CUIT 30-71005922-1 - Internet - Factura A Nº 00003-00020166 - OP 00000846"/>
        <s v="PXT Y ASOCIADOS S.R.L. - CUIT 30-71005922-1 - Internet - Factura A Nº 00003-00020167 - OP 00000846"/>
        <s v="PXT Y ASOCIADOS S.R.L. - CUIT 30-71005922-1 - Mantenimiento de cámaras - Factura A Nº 00003-00019407 - OP 00000753"/>
        <s v="SIMPLE SOLUTIONS S.A. - CUIT 30-71663327-2 - Sistema de comunicacion - Factura A Nº 00003-00001827 - OP 00000850"/>
        <s v="VIALSEG S.A. - CUIT 30-70878225-0 - Radar de seguridad - Periodo Enero/2023 - Factura A Nº 00004-00002720 - OP 00000862"/>
        <s v="AUGUSTO CARLOS CORSINI - CUIT 23-25878905-9 - Servicio de buffet - Factura C Nº 00001-00000825 - OP 00000913"/>
        <s v="AXIN SRL - CUIT 30-70858249-9 - OpenKey - Factura A Nº 00010-00002072 - OP 00000924"/>
        <s v="CELMA SOCIEDAD DE RESPONSABILIDAD LIMITADA - CUIT 30-52200328-6 -_x000a_Servicio de seguridad adicional - Factura A Nº 00003-00000193 - OP 00000798"/>
        <s v="CITILAN ARGENTINA S.A. - CUIT 30-70713559-6 - Central telefonica - Factura A Nº 00003-00185105 - OP 00000893"/>
        <s v="CLAUDIO ENRIQUE CONSTANTIN - CUIT 20-11070320-2 - Servicio de liquidación impositiva mensual + cuota 11/12 por Balance 2021 - Factura A Nº_x000a_00002-00000075 - OP 00000900"/>
        <s v="COMBUSTIBLES P C SRL - CUIT 30-70721054-7 - Combustible diesel - Factura A Nº 00031-00006241 - OP 00000940"/>
        <s v="CONTENEDORES HUGO SA - CUIT 30-68967475-1 - Contenedores - Factura A Nº 00006-00194001 - OP 00000882"/>
        <s v="CONTENEDORES HUGO SA - CUIT 30-68967475-1 - Contenedores - Factura A Nº 00006-00196427 - OP 00000942"/>
        <s v="FERNANDO IGNACIO VALIÑA LOPEZ - CUIT 20-22226459-7 - Honorarios por_x000a_control de obras - Factura C Nº 00002-00000273 - OP 00000899"/>
        <s v="GIANNINI ELENA Y CIUBIZ ALBANA S.H. - CUIT 30-70985505-7 - Liquidación de_x000a_Haberes - Factura A Nº 00002-00001903 - OP 00000881"/>
        <s v="GIANNINI ELENA Y CIUBIZ ALBANA S.H. - CUIT 30-70985505-7 - Liquidación de_x000a_Haberes - Factura A Nº 00002-00001923 - OP 00000941"/>
        <s v="HECTOR ANIBAL ABRAHAN - CUIT 20-10226070-9 - Servicio de seguridad - Factura A Nº 00002-00000012 - OP 00000905"/>
        <s v="INTERNATIONAL HEALTH SERVICES ARGENTINA S.A. - CUIT 30-61029860-1 -_x000a_Emergencias medicas - Otros Nº n/a"/>
        <s v="JOSE MARIA MARTIN GIUDICE - CUIT 20-18291046-6 - Trabajo desarrollado para lograr acuerdo conciliatorio, celebrado con la intervencion del CECLO, entre ALEJO CALVENTE Y ADM EVM - Factura A Nº 00002-00000853 - OP 00000933"/>
        <s v="MEDICINA MITO LABORAL S.R.L. - CUIT 30-71571047-8 - Prestaciones_x000a_ambulatorias - Factura A Nº 00003-00003908 - OP 00000901"/>
        <s v="MONORRENO S.R.L - CUIT 30-71581582-2 - Sistema de gestion equina - Factura A Nº 00002-00000007 - OP 00000921"/>
        <s v="MONORRENO S.R.L - CUIT 30-71581582-2 - Sistema de gestion equina - Factura A Nº 00002-00000008 - OP 00000922"/>
        <s v="MURATA S A - CUIT 30-64106337-8 - Servicio de seguridad - Periodo Febrero/ 2023 - Factura A Nº 00002-00029300 - OP 00000943"/>
        <s v="MY-LA-FRAN S.R.L. - CUIT 30-71243972-2 - Bidón de agua - Periodo Enero/2023_x000a_- Factura A Nº 00004-00001900 - OP 00000911"/>
        <s v="MY-LA-FRAN S.R.L. - CUIT 30-71243972-2 - Bidón de agua - Periodo Febrero/ 2023 - Factura A Nº 00004-00001901 - OP 00000912"/>
        <s v="PLATAFORMA DE PAGOS S.A. - CUIT 30-71238962-8 - Servicio de cobranza - Factura A Nº 00003-00008647 - OP 00000915"/>
        <s v="PXT Y ASOCIADOS S.R.L. - CUIT 30-71005922-1 - Internet - Factura A Nº 00003-00020544 - OP 00000897"/>
        <s v="PXT Y ASOCIADOS S.R.L. - CUIT 30-71005922-1 - Internet - Factura A Nº 00003-00020545 - OP 00000897"/>
        <s v="PXT Y ASOCIADOS S.R.L. - CUIT 30-71005922-1 - Internet - Factura A Nº 00003-00020546 - OP 00000897"/>
        <s v="PXT Y ASOCIADOS S.R.L. - CUIT 30-71005922-1 - Internet - Factura A Nº 00003-00020627 - OP 00000897"/>
        <s v="RUBEN DANIEL PIERRO - CUIT 20-12232734-6 - Servicio de asesoramiento - Factura A Nº 00002-00000102 - OP 00000891"/>
        <s v="RUBEN HORACIO PASCUCCIO - CUIT 23-08037246-9 - Honorarios cociliador laboral - Factura A Nº 00002-00001281 - OP 00000934"/>
        <s v="SERGIO ARIEL CERRETTI - CUIT 23-26402197-9 - Servicio higiene y seguridad - Factura C Nº 00002-00000770 - OP 00000916"/>
        <s v="SIMPLE SOLUTIONS S.A. - CUIT 30-71663327-2 - Sistema de comunicacion - Factura A Nº 00003-00001944 - OP 00000898"/>
        <s v="SONIA ROSSANA VERONICA DIAZ - CUIT 27-22272624-2 - Cadena 72x3/8x1.6;_x000a_Alguicida x 10 lts; Clariﬁcador x 10 lts - Factura A Nº 00003-00003207 - OP 00000944"/>
        <s v="TODO CHACRA SRL - CUIT 30-70852476-6 - Insumos varios (Cuchilla cortadora de cesped; abrazadera carbiz; cuchillas doble ﬁlo; bulon acerado; autorfenante; arandelas) - Factura A Nº 00030-00016680 - OP 00000939"/>
        <s v="TRINIDAD MARIA MARTINEZ SARRASAGUE - CUIT 27-42375405-8 -_x000a_Mantenimiento areas verdes deportivas - Periodo Noviembre/2022 - Factura C Nº 00001-00000029 - OP 00000764"/>
        <s v="VIALSEG S.A. - CUIT 30-70878225-0 - Radar de seguridad - Factura A Nº 00004-00002763 - OP 00000892"/>
        <s v="AUGUSTO CARLOS CORSINI - CUIT 23-25878905-9 - Servicio de buffet - Factura C Nº 00001-00000831 - OP 00000952"/>
        <s v="AXIN SRL - CUIT 30-70858249-9 - OpenKey - Factura A Nº 00010-00002179 - OP 00000975"/>
        <s v="CITILAN ARGENTINA S.A. - CUIT 30-70713559-6 - Central telefonica - Otros Nº n/ a"/>
        <s v="CLAUDIO ENRIQUE CONSTANTIN - CUIT 20-11070320-2 - Locacion de servicios_x000a_impositivo contables - Factura A Nº 00002-00000079 - OP 00000963"/>
        <s v="DIEGO MARIANO ESPADA Y CESAR NICOLAS ROSSI - CUIT 30-71704331-2 -_x000a_Octavo piso - Factura A Nº 00001-00003127 - OP 00000949"/>
        <s v="FACUNDO ALEJANDRO ABRAHAM - CUIT 20-41570922-7 - Abraham 1 - Factura C Nº 00001-00000001 - OP 00000956"/>
        <s v="FERNANDO IGNACIO VALIÑA LOPEZ - CUIT 20-22226459-7 - Honorarios por_x000a_control de obras - Factura C Nº 00002-00000284 - OP 00000964"/>
        <s v="GIANNINI ELENA Y CIUBIZ ALBANA S.H. - CUIT 30-70985505-7 - Liquidaciones_x000a_de haberes - Periodo Marzo/2023 - Factura A Nº 00002-00001943 - OP 00001016"/>
        <s v="GISELLE MICHA - CUIT 27-30651258-2 - Busqueda de personal - Factura C Nº 00004-00000171 - OP 00000961"/>
        <s v="GONZALO ROBERTO ABRAHAM - CUIT 20-41570923-5 - Abraham 2 - Factura C Nº 00001-00000001 - OP 00000957"/>
        <s v="INTERNATIONAL HEALTH SERVICES ARGENTINA S.A. - CUIT 30-61029860-1 -_x000a_Emergencias medicas - Factura A Nº 00606-00025586 - OP 00000997"/>
        <s v="MARTIN GABRIEL ABRAHAN - CUIT 20-26516294-1 - Abraham 3 - Factura C Nº 00001-00000001 - OP 00000958"/>
        <s v="MONORRENO S.R.L - CUIT 30-71581582-2 - Sistema de gestion equina - Factura A Nº 00002-00000009 - OP 00000985"/>
        <s v="MURATA S A - CUIT 30-64106337-8 - Servicio de seguridad - Periodo Marzo/2023_x000a_- Factura A Nº 00002-00029580 - OP 00001001"/>
        <s v="PLATAFORMA DE PAGOS S.A. - CUIT 30-71238962-8 - Servicio de cobranza - Factura A Nº 00003-00008765 - OP 00000973"/>
        <s v="PXT Y ASOCIADOS S.R.L. - CUIT 30-71005922-1 - Internet - Factura A Nº 00003-00020826 - OP 00000951"/>
        <s v="PXT Y ASOCIADOS S.R.L. - CUIT 30-71005922-1 - Internet - Factura A Nº 00003-00020827 - OP 00000951"/>
        <s v="PXT Y ASOCIADOS S.R.L. - CUIT 30-71005922-1 - Internet - Factura A Nº 00003-00020828 - OP 00000951"/>
        <s v="PXT Y ASOCIADOS S.R.L. - CUIT 30-71005922-1 - Internet - Factura A Nº 00003-00020913 - OP 00000951"/>
        <s v="PXT Y ASOCIADOS S.R.L. - CUIT 30-71005922-1 - Mantenimiento de cámaras - Factura A Nº 00003-00019659 - OP 00000947"/>
        <s v="RUBEN DANIEL PIERRO - CUIT 20-12232734-6 - Servicio de asesoramiento en operaciones y mantenimiendo - Factura A Nº 00002-00000105 - OP 00000962"/>
        <s v="SIMPLE SOLUTIONS S.A. - CUIT 30-71663327-2 - Sistema de comunicacion - Factura A Nº 00003-00002097 - OP 00000966"/>
        <s v="SOC DE HECHO ACAPULCO DE ALONSO PAREDES JOSE Y ALONSO PAREDES_x000a_FRANCISCO ROBERTO - CUIT 30-58643828-6 - Provisión de combustible - Otros Nº n/a - OP 00000960"/>
        <s v="TRINIDAD MARIA MARTINEZ SARRASAGUE - CUIT 27-42375405-8 -_x000a_Mantenimiento areas verdes deportivas - Factura C Nº 00001-00000035 - OP 00000896"/>
        <s v="VIALSEG S.A. - CUIT 30-70878225-0 - Radar de seguridad - Factura A Nº 00004-00002803 - OP 00000953"/>
        <s v="AXIN SRL - CUIT 30-70858249-9 - OpenKey - Factura A Nº 00010-00002264 - OP 00001055"/>
        <s v="CITILAN ARGENTINA S.A. - CUIT 30-70713559-6 - Central telefonica - Factura A Nº 00003-00190589 - OP 00001024"/>
        <s v="CLAUDIO ENRIQUE CONSTANTIN - CUIT 20-11070320-2 - Locacion de_x000a_servicios impositivo contables - Factura A Nº 00002-00000083 - OP 00001037"/>
        <s v="Conseción buffet del golf - Otros Nº n/a"/>
        <s v="CONTENEDORES HUGO SA - CUIT 30-68967475-1 - Contenedores - Factura A Nº 00006-00198912 - OP 00001003"/>
        <s v="DIEGO MARIANO ESPADA Y CESAR NICOLAS ROSSI - CUIT 30-71704331-2 -_x000a_Software Octavo piso - Factura A Nº 00001-00003316 - OP 00001025"/>
        <s v="DIEGO MARIANO ESPADA Y CESAR NICOLAS ROSSI - CUIT 30-71704331-2 -_x000a_Software Octavo piso - Factura A Nº 00001-00003631 - OP 00001048"/>
        <s v="FACUNDO ALEJANDRO ABRAHAM - CUIT 20-41570922-7 - Servicio de_x000a_seguridad nocturna - Factura C Nº 00001-00000002 - OP 00001043"/>
        <s v="FERNANDO IGNACIO VALIÑA LOPEZ - CUIT 20-22226459-7 - Honorario por_x000a_control de obras en el barrio - Factura C Nº 00002-00000293 - OP 00001026"/>
        <s v="GIANNINI ELENA Y CIUBIZ ALBANA S.H. - CUIT 30-70985505-7 - Liquidación_x000a_de Haberes - Factura A Nº 00002-00001964 - OP 00001075"/>
        <s v="GONZALO ROBERTO ABRAHAM - CUIT 20-41570923-5 - Servicio de_x000a_seguridad nocturna - Factura C Nº 00001-00000002 - OP 00001042"/>
        <s v="INTERNATIONAL HEALTH SERVICES ARGENTINA S.A. - CUIT 30-61029860-1_x000a_- Emergencias medicas - Factura A Nº 00606-00025993"/>
        <s v="JOSE LUIS CAIRO - CUIT 20-16978373-0 - Servicio de mantenimiento de caminos internos - Factura A Nº 00002-00000282 - OP 00000974"/>
        <s v="MARTIN GABRIEL ABRAHAN - CUIT 20-26516294-1 - Servicio de seguridad nocturna - Factura C Nº 00001-00000002 - OP 00001044"/>
        <s v="MEDICINA MITO LABORAL S.R.L. - CUIT 30-71571047-8 - Prestaciones_x000a_ambulatorias - Factura A Nº 00003-00003981 - OP 00001033"/>
        <s v="MONORRENO S.R.L - CUIT 30-71581582-2 - Sistema de gestion equina - Factura A Nº 00002-00000011 - OP 00001047"/>
        <s v="MURATA S A - CUIT 30-64106337-8 - Servicio de seguridad - Factura A Nº 00002-00029807 - OP 00001050"/>
        <s v="MY-LA-FRAN S.R.L. - CUIT 30-71243972-2 - Bidones de agua - Factura B Nº 00004-00001915 - OP 00000990"/>
        <s v="PLATAFORMA DE PAGOS S.A. - CUIT 30-71238962-8 - Servicio de cobranza - Factura A Nº 00003-00008888 - OP 00001046"/>
        <s v="PXT Y ASOCIADOS S.R.L. - CUIT 30-71005922-1 - Abono mensual - Factura A Nº 00003-00021090 - OP 00001022"/>
        <s v="PXT Y ASOCIADOS S.R.L. - CUIT 30-71005922-1 - Abono mensual - Factura A Nº 00003-00021091 - OP 00001022"/>
        <s v="PXT Y ASOCIADOS S.R.L. - CUIT 30-71005922-1 - Abono mensual - Factura A Nº 00003-00021092 - OP 00001022"/>
        <s v="PXT Y ASOCIADOS S.R.L. - CUIT 30-71005922-1 - Abono mensual - Factura A Nº 00003-00021093 - OP 00001022"/>
        <s v="RUBEN DANIEL PIERRO - CUIT 20-12232734-6 - Servicio de asesoramiento en operaciones y mantenimiendo - Factura A Nº 00002-00000107 - OP 00001070"/>
        <s v="TRINIDAD MARIA MARTINEZ SARRASAGUE - CUIT 27-42375405-8 - Servicio_x000a_de asesoramiento - Areas verdes deportivas - Factura C Nº 00001-00000041_x000a_- OP 00000965"/>
        <s v="VIALSEG S.A. - CUIT 30-70878225-0 - Radar de seguridad - Factura A Nº 00004-00002849 - OP 00001023"/>
        <s v="ADRIAN JOSE GENTILE - CUIT 20-23156385-8 - Desinsectación -_x000a_Periodo Mayo/2023 - Factura A Nº 00005-00001631 - OP 00001089"/>
        <s v="AXIN SRL - CUIT 30-70858249-9 - OpenKey - Factura A Nº 00010-00002407 - OP 00001097"/>
        <s v="CITILAN ARGENTINA S.A. - CUIT 30-70713559-6 - Central telefonica -_x000a_Otros Nº n/a"/>
        <s v="CLAUDIO ENRIQUE CONSTANTIN - CUIT 20-11070320-2 - Locacion de_x000a_servicios impositivo contables - Factura A Nº 00002-00000086 - OP 00001094"/>
        <s v="Concesión buffet del golf - Otros Nº n/a"/>
        <s v="CONTENEDORES HUGO SA - CUIT 30-68967475-1 - Contenedores - Factura A Nº 00006-00201481 - OP 00001068"/>
        <s v="DOLORES GAS SA - CUIT 30-68622628-6 - Propano a granel - Factura A Nº 00136-00006511 - OP 00001087"/>
        <s v="FACUNDO ALEJANDRO ABRAHAM - CUIT 20-41570922-7 - Servicio de_x000a_seguridad nocturna - Factura C Nº 00001-00000003 - OP 00001078"/>
        <s v="FERNANDO IGNACIO VALIÑA LOPEZ - CUIT 20-22226459-7 -_x000a_Honorarios por control de obras - Factura C Nº 00002-00000309 - OP 00001090"/>
        <s v="GIANNINI ELENA Y CIUBIZ ALBANA S.H. - CUIT 30-70985505-7 -_x000a_Liquidación de Haberes - Factura A Nº 00002-00001984 - OP 00001110"/>
        <s v="GONZALO ROBERTO ABRAHAM - CUIT 20-41570923-5 - Servicio de_x000a_seguridad nocturna - Factura C Nº 00001-00000003 - OP 00001079"/>
        <s v="HECTOR ANIBAL ABRAHAM - ADICIONALES - Otros Nº N/A"/>
        <s v="INTERNATIONAL HEALTH SERVICES ARGENTINA S.A. - CUIT_x000a_30-61029860-1 - Emergencias medicas - Otros Nº n/a"/>
        <s v="JOSE LUIS CAIRO - CUIT 20-16978373-0 - Servicio de reparacion y mantenimiento de caminos internos - Factura A Nº 00002-00000284_x000a_- OP 00001052"/>
        <s v="MARTIN GABRIEL ABRAHAN - CUIT 20-26516294-1 - Servicio de_x000a_seguridad nocturna - Factura C Nº 00001-00000003 - OP 00001080"/>
        <s v="MONORRENO S.R.L - CUIT 30-71581582-2 - Sistema de gestion equina_x000a_- Factura A Nº 00002-00000013 - OP 00001093"/>
        <s v="MURATA S A - CUIT 30-64106337-8 - SALDO MURATA FACTURA_x000a_0002-00029807 - Periodo Junio/2023 - Factura A Nº 00002-00029807"/>
        <s v="MURATA S A - CUIT 30-64106337-8 - Servicio de seguridad - Factura A Nº 00002-00029807"/>
        <s v="MURATA S A - CUIT 30-64106337-8 - Servicio de seguridad adicional - Factura A Nº 00002-00029808"/>
        <s v="MURATA S A - CUIT 30-64106337-8 - Servicio de seguridad adicional 15/04 - Lote 3A 38 - Factura A Nº 00002-00029785"/>
        <s v="MURATA S A - CUIT 30-64106337-8 - Servicio de seguridad adicional 22/04 - Lote 3A 38 - Factura A Nº 00002-00029786"/>
        <s v="MY-LA-FRAN S.R.L. - CUIT 30-71243972-2 - Bidones de agua - Factura A Nº 00004-00001986 - OP 00001060"/>
        <s v="MY-LA-FRAN S.R.L. - CUIT 30-71243972-2 - Bidones de agua - Factura A Nº 00004-00002000 - OP 00001082"/>
        <s v="PXT Y ASOCIADOS S.R.L. - CUIT 30-71005922-1 - Abono mensual - Factura A Nº 00003-00021351 - OP 00001081"/>
        <s v="PXT Y ASOCIADOS S.R.L. - CUIT 30-71005922-1 - Abono mensual - Factura A Nº 00003-00021352 - OP 00001081"/>
        <s v="PXT Y ASOCIADOS S.R.L. - CUIT 30-71005922-1 - Abono mensual - Factura A Nº 00003-00021353 - OP 00001081"/>
        <s v="PXT Y ASOCIADOS S.R.L. - CUIT 30-71005922-1 - Abono mensual - Factura A Nº 00003-00021438 - OP 00001081"/>
        <s v="PXT Y ASOCIADOS S.R.L. - CUIT 30-71005922-1 - Mantenimiento de_x000a_cámaras - Periodo Enero/2023 - Factura A Nº 00003-00020404 - OP 00000851"/>
        <s v="PXT Y ASOCIADOS S.R.L. - CUIT 30-71005922-1 - Matenimiento_x000a_mensual de cámaras de seguridad - Periodo Noviembre/2022 - Factura A Nº 00003-00019910 - OP 00000748"/>
        <s v="RUBEN DANIEL PIERRO - CUIT 20-12232734-6 - Servicio de_x000a_asesoramiento en operaciones y mantenimiendo - Factura A Nº 00002-00000109 - OP 00001107"/>
        <s v="TRINIDAD MARIA MARTINEZ SARRASAGUE - CUIT 27-42375405-8 -_x000a_Servicio areas verdes deportivas - Periodo Abril/2023 - Factura C Nº 00001-00000050 - OP 00001069"/>
        <s v="TRINIDAD MARIA MARTINEZ SARRASAGUE - CUIT 27-42375405-8 -_x000a_Servicio areas verdes deportivas - Periodo Febrero/2023 - Factura C Nº 00001-00000038 - OP 00000895"/>
        <s v="VIALSEG S.A. - CUIT 30-70878225-0 - Radar de seguridad - Factura A Nº 00004-00002931 - OP 00001101"/>
        <s v="INTERNATIONAL HEALTH SERVICES ARGENTINA S.A. - CUIT_x000a_30-61029860-1 - Emergencias medicas - Factura A Nº 00606-00026362"/>
        <s v="CITILAN ARGENTINA S.A. - CUIT 30-70713559-6 - Central telefonica_x000a_- Factura A Nº 00003-00196771"/>
        <s v="Ajuste sobre Liq. 6-2023 Ser. de seguridad adicional (devolución) - Periodo Julio/2023 - Otros Nº n/a"/>
        <s v="Ajuste sobre Liq. 6-2023 - Seguridad adicional nocturna - Periodo Julio/2023 - Otros Nº Ajuste"/>
        <s v="Adicional seguridad nocturna - Periodo Julio/2023 - Otros Nº Conf. Presupuesto 26-07"/>
        <s v="MURATA S A - CUIT 30-64106337-8 - Servicios de junio 2023 (pendiente de pago) - Periodo Junio/2023 - Factura A Nº 00002-00030491"/>
        <s v="MURATA S A - CUIT 30-64106337-8 - Ajuste Liquidación 06-2023 -_x000a_Se deja constancia que se citó erróneamente como aplicado a la factura 0002-00029807 (abril) siendo que corresponde la_x000a_0002-00030183 (mayo) - Periodo Julio/2023 - Otros Nº Ajuste"/>
        <s v="MURATA S A - CUIT 30-64106337-8 - Servicio mes de mayo - Periodo Mayo/2023 - Factura A Nº 00002-00030491"/>
        <s v="FACUNDO ALEJANDRO ABRAHAM - CUIT 20-41570922-7 - Servicio_x000a_de seguridad nocturna - Factura C Nº 00001-00000004 - OP 00001133"/>
        <s v="GONZALO ROBERTO ABRAHAM - CUIT 20-41570923-5 - Servicio de_x000a_seguridad nocturna - Factura C Nº 00001-00000004 - OP 00001132"/>
        <s v="MARTIN GABRIEL ABRAHAN - CUIT 20-26516294-1 - Servicio de_x000a_seguridad nocturna - Factura C Nº 00001-00000004 - OP 00001138"/>
        <s v="AXIN SRL - CUIT 30-70858249-9 - OpenKey (Pendiente de pago) - Factura A Nº 00010-00002498 - OP 00001136"/>
        <s v="PXT Y ASOCIADOS S.R.L. - CUIT 30-71005922-1 - Mantenimiento de_x000a_cámaras (Pendiente de pago) Periodo Mayo - Periodo Mayo/2023 - Factura A Nº 00003-00021230 - OP 00001032"/>
        <s v="JOSE LUIS CAIRO - CUIT 20-16978373-0 - Servicio de reparacion y mantenimiento de caminos internos (Pendiente de pago) Periodo Junio - Periodo Junio/2023 - Factura A Nº 00002-00000288 - OP 00001102"/>
        <s v="MY-LA-FRAN S.R.L. - CUIT 30-71243972-2 - Bidones de agua - Factura A Nº 00004-00002055 - OP 00001146"/>
        <s v="CONTENEDORES HUGO SA - CUIT 30-68967475-1 - Contenedores_x000a_(Pendiente de pago) - Periodo Junio/2023 - Factura A Nº 00006-00206967 - OP 00001148"/>
        <s v="GIANNINI ELENA Y CIUBIZ ALBANA S.H. - CUIT 30-70985505-7 -_x000a_Liquidación de Haberes - Factura A Nº 00002-00002004 - OP 00001150"/>
        <s v="PXT Y ASOCIADOS S.R.L. - CUIT 30-71005922-1 - Abono mensual - Factura A Nº 00003-00021759 - OP 00001151"/>
        <s v="PXT Y ASOCIADOS S.R.L. - CUIT 30-71005922-1 - Abono mensual - Factura A Nº 00003-00021674 - OP 00001151"/>
        <s v="PXT Y ASOCIADOS S.R.L. - CUIT 30-71005922-1 - Abono mensual - Factura A Nº 00003-00021675 - OP 00001151"/>
        <s v="PXT Y ASOCIADOS S.R.L. - CUIT 30-71005922-1 - Abono mensual - Factura A Nº 00003-00021676 - OP 00001151"/>
        <s v="FERNANDO IGNACIO VALIÑA LOPEZ - CUIT 20-22226459-7 -_x000a_Honorarios por control de obras - Factura C Nº 00002-00000320 - OP 00001131"/>
        <s v="PXT Y ASOCIADOS S.R.L. - CUIT 30-71005922-1 - Mantenimiento de_x000a_cámaras (Pendiente de pago) Periodo Junio - Periodo Junio/2023 - Factura A Nº 00003-00021518 - OP 00001086"/>
        <s v="CONTENEDORES HUGO SA - CUIT 30-68967475-1 - Contenedores - Factura A Nº 00006-00204211 - OP 00001108"/>
        <s v="DIEGO MARIANO ESPADA Y CESAR NICOLAS ROSSI - CUIT_x000a_30-71704331-2 - Software Octavo piso - Factura A Nº 00001-00003991 - OP 00001120"/>
        <s v="VIALSEG S.A. - CUIT 30-70878225-0 - Radar de seguridad - Factura A Nº 00004-00002943 - OP 00001121"/>
        <s v="RUBEN DANIEL PIERRO - CUIT 20-12232734-6 - Servicio de_x000a_asesoramiento en operaciones y mantenimiento (ﬁnal de servicio) - Factura A Nº 00002-00000111 - OP 00001124"/>
        <s v="ISONLAURA VERONICA - CUIT 27-17570824-9 - Honorarios 2 ﬁrmas_x000a_certiﬁcadas - Factura A Nº 00002-00002306 - OP 00001137"/>
        <s v="MONORRENO S.R.L - CUIT 30-71581582-2 - Abono sistema Pingo - Factura A Nº 00002-00000015 - OP 00001139"/>
        <s v="CLAUDIO ENRIQUE CONSTANTIN - CUIT 20-11070320-2 - Locacion_x000a_de servicios impositivo contables - Factura A Nº 00002-00000089 - OP 00001135"/>
      </sharedItems>
    </cacheField>
    <cacheField name="EXPENSAS A" numFmtId="165">
      <sharedItems containsSemiMixedTypes="0" containsString="0" containsNumber="1" minValue="-4889275.1399999997" maxValue="13552699.09"/>
    </cacheField>
    <cacheField name="EXPENSAS B" numFmtId="165">
      <sharedItems containsSemiMixedTypes="0" containsString="0" containsNumber="1" minValue="-1222318.78" maxValue="2937602.76"/>
    </cacheField>
    <cacheField name="CORTE PASTO" numFmtId="165">
      <sharedItems containsSemiMixedTypes="0" containsString="0" containsNumber="1" containsInteger="1" minValue="0" maxValue="0"/>
    </cacheField>
    <cacheField name="ARBA" numFmtId="165">
      <sharedItems containsSemiMixedTypes="0" containsString="0" containsNumber="1" containsInteger="1" minValue="0" maxValue="0"/>
    </cacheField>
    <cacheField name="ARBA FORM 903" numFmtId="165">
      <sharedItems containsSemiMixedTypes="0" containsString="0" containsNumber="1" containsInteger="1" minValue="0" maxValue="0"/>
    </cacheField>
    <cacheField name="TOTAL" numFmtId="165">
      <sharedItems containsSemiMixedTypes="0" containsString="0" containsNumber="1" minValue="-6111593.9199999999" maxValue="14688013.82"/>
    </cacheField>
    <cacheField name="NOMBRE PROVEEDOR" numFmtId="0">
      <sharedItems count="44">
        <s v="AXIN SRL"/>
        <s v="CELMA SOCIEDAD DE RESPONSABILIDAD LIMITADA"/>
        <s v="CITILAN ARGENTINA S.A."/>
        <s v="CLAUDIO ENRIQUE CONSTANTIN"/>
        <s v="CONTENEDORES HUGO SA"/>
        <s v="DIEGO MARIANO ESPADA Y CESAR NICOLAS ROSSI"/>
        <s v="FACUNDO AGUSTIN GALMARINI"/>
        <s v="FERNANDO IGNACIO VALIÑA LOPEZ"/>
        <s v="GIANNINI ELENA Y CIUBIZ ALBANA S.H."/>
        <s v="HECTOR ANIBAL ABRAHAM"/>
        <s v="INTERNATIONAL HEALTH SERVICES ARGENTINA S.A."/>
        <s v="MARIANO SEBASTIAN RIVEIRO"/>
        <s v="MONORRENO S.R.L"/>
        <s v="MY-LA-FRAN S.R.L."/>
        <s v="PLATAFORMA DE PAGOS S.A. "/>
        <s v="PXT Y ASOCIADOS S.R.L."/>
        <s v="SERGIO ARIEL CERRETTI"/>
        <s v="SIMPLE SOLUTIONS S.A."/>
        <s v="TRINIDAD MARIA MARTINEZ SARRASAGUE"/>
        <s v="VIALSEG S.A."/>
        <s v="ADRIAN FERNANDO COGLIANO"/>
        <s v="AUGUSTO CARLOS CORSINI"/>
        <s v="COMBUSTIBLES P C SRL"/>
        <s v="JOSE LUIS CAIRO"/>
        <s v="JOSE MARIA MARTIN GIUDICE"/>
        <s v="MEDICINA MITO LABORAL S.R.L."/>
        <s v="MURATA S A"/>
        <s v="RUBEN DANIEL PIERRO"/>
        <s v="RUBEN HORACIO PASCUCCIO"/>
        <s v="SONIA ROSSANA VERONICA DIAZ"/>
        <s v="TODO CHACRA SRL"/>
        <s v="FACUNDO ALEJANDRO ABRAHAM"/>
        <s v="GISELLE MICHA"/>
        <s v="GONZALO ROBERTO ABRAHAM"/>
        <s v="MARTIN GABRIEL ABRAHAN"/>
        <s v="SOC DE HECHO ACAPULCO DE ALONSO PAREDES JOSE Y ALONSO PAREDES"/>
        <s v="Concesión buffet del golf"/>
        <s v="ADRIAN JOSE GENTILE"/>
        <s v="DOLORES GAS SA"/>
        <s v="Conseción buffet del golf"/>
        <s v="Ajuste sobre Liq. 6-2023 Ser. de seguridad adicional (devolución)"/>
        <s v="Ajuste sobre Liq. 6-2023"/>
        <s v="Adicional seguridad nocturna"/>
        <s v="ISONLAURA VERONICA"/>
      </sharedItems>
    </cacheField>
    <cacheField name="Days (PERIODO EXPENSA)" numFmtId="0" databaseField="0">
      <fieldGroup base="0">
        <rangePr groupBy="days" startDate="2023-01-01T00:00:00" endDate="2023-07-02T00:00:00"/>
        <groupItems count="368">
          <s v="&lt;1/1/2023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7/2/2023"/>
        </groupItems>
      </fieldGroup>
    </cacheField>
    <cacheField name="Months (PERIODO EXPENSA)" numFmtId="0" databaseField="0">
      <fieldGroup base="0">
        <rangePr groupBy="months" startDate="2023-01-01T00:00:00" endDate="2023-07-02T00:00:00"/>
        <groupItems count="14">
          <s v="&lt;1/1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7/2/2023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8">
  <r>
    <x v="0"/>
    <s v="ABONO DE SERVICIOS"/>
    <x v="0"/>
    <n v="125172.64"/>
    <n v="0"/>
    <n v="0"/>
    <n v="0"/>
    <n v="0"/>
    <n v="125172.64"/>
    <x v="0"/>
  </r>
  <r>
    <x v="0"/>
    <s v="ABONO DE SERVICIOS"/>
    <x v="1"/>
    <n v="148492.26"/>
    <n v="0"/>
    <n v="0"/>
    <n v="0"/>
    <n v="0"/>
    <n v="148492.26"/>
    <x v="0"/>
  </r>
  <r>
    <x v="0"/>
    <s v="ABONO DE SERVICIOS"/>
    <x v="2"/>
    <n v="3337390.84"/>
    <n v="0"/>
    <n v="0"/>
    <n v="0"/>
    <n v="0"/>
    <n v="3337390.84"/>
    <x v="1"/>
  </r>
  <r>
    <x v="0"/>
    <s v="ABONO DE SERVICIOS"/>
    <x v="3"/>
    <n v="11722.72"/>
    <n v="0"/>
    <n v="0"/>
    <n v="0"/>
    <n v="0"/>
    <n v="11722.72"/>
    <x v="2"/>
  </r>
  <r>
    <x v="0"/>
    <s v="ABONO DE SERVICIOS"/>
    <x v="4"/>
    <n v="142828.4"/>
    <n v="0"/>
    <n v="0"/>
    <n v="0"/>
    <n v="0"/>
    <n v="142828.4"/>
    <x v="3"/>
  </r>
  <r>
    <x v="0"/>
    <s v="ABONO DE SERVICIOS"/>
    <x v="5"/>
    <n v="236572.42"/>
    <n v="0"/>
    <n v="0"/>
    <n v="0"/>
    <n v="0"/>
    <n v="236572.42"/>
    <x v="4"/>
  </r>
  <r>
    <x v="0"/>
    <s v="ABONO DE SERVICIOS"/>
    <x v="6"/>
    <n v="32670"/>
    <n v="0"/>
    <n v="0"/>
    <n v="0"/>
    <n v="0"/>
    <n v="32670"/>
    <x v="5"/>
  </r>
  <r>
    <x v="0"/>
    <s v="ABONO DE SERVICIOS"/>
    <x v="7"/>
    <n v="32670"/>
    <n v="0"/>
    <n v="0"/>
    <n v="0"/>
    <n v="0"/>
    <n v="32670"/>
    <x v="5"/>
  </r>
  <r>
    <x v="0"/>
    <s v="ABONO DE SERVICIOS"/>
    <x v="8"/>
    <n v="70000"/>
    <n v="0"/>
    <n v="0"/>
    <n v="0"/>
    <n v="0"/>
    <n v="70000"/>
    <x v="6"/>
  </r>
  <r>
    <x v="0"/>
    <s v="ABONO DE SERVICIOS"/>
    <x v="9"/>
    <n v="56000"/>
    <n v="0"/>
    <n v="0"/>
    <n v="0"/>
    <n v="0"/>
    <n v="56000"/>
    <x v="7"/>
  </r>
  <r>
    <x v="0"/>
    <s v="ABONO DE SERVICIOS"/>
    <x v="10"/>
    <n v="96953.67"/>
    <n v="0"/>
    <n v="0"/>
    <n v="0"/>
    <n v="0"/>
    <n v="96953.67"/>
    <x v="8"/>
  </r>
  <r>
    <x v="0"/>
    <s v="ABONO DE SERVICIOS"/>
    <x v="11"/>
    <n v="903260.16000000003"/>
    <n v="0"/>
    <n v="0"/>
    <n v="0"/>
    <n v="0"/>
    <n v="903260.16000000003"/>
    <x v="9"/>
  </r>
  <r>
    <x v="0"/>
    <s v="ABONO DE SERVICIOS"/>
    <x v="12"/>
    <n v="57893.16"/>
    <n v="0"/>
    <n v="0"/>
    <n v="0"/>
    <n v="0"/>
    <n v="57893.16"/>
    <x v="10"/>
  </r>
  <r>
    <x v="0"/>
    <s v="ABONO DE SERVICIOS"/>
    <x v="13"/>
    <n v="57901.05"/>
    <n v="0"/>
    <n v="0"/>
    <n v="0"/>
    <n v="0"/>
    <n v="57901.05"/>
    <x v="11"/>
  </r>
  <r>
    <x v="0"/>
    <s v="ABONO DE SERVICIOS"/>
    <x v="14"/>
    <n v="3398.59"/>
    <n v="0"/>
    <n v="0"/>
    <n v="0"/>
    <n v="0"/>
    <n v="3398.59"/>
    <x v="12"/>
  </r>
  <r>
    <x v="0"/>
    <s v="ABONO DE SERVICIOS"/>
    <x v="15"/>
    <n v="29999.77"/>
    <n v="0"/>
    <n v="0"/>
    <n v="0"/>
    <n v="0"/>
    <n v="29999.77"/>
    <x v="13"/>
  </r>
  <r>
    <x v="0"/>
    <s v="ABONO DE SERVICIOS"/>
    <x v="16"/>
    <n v="28999.78"/>
    <n v="0"/>
    <n v="0"/>
    <n v="0"/>
    <n v="0"/>
    <n v="28999.78"/>
    <x v="13"/>
  </r>
  <r>
    <x v="0"/>
    <s v="ABONO DE SERVICIOS"/>
    <x v="17"/>
    <n v="100220.19"/>
    <n v="0"/>
    <n v="0"/>
    <n v="0"/>
    <n v="0"/>
    <n v="100220.19"/>
    <x v="14"/>
  </r>
  <r>
    <x v="0"/>
    <s v="ABONO DE SERVICIOS"/>
    <x v="18"/>
    <n v="2480"/>
    <n v="0"/>
    <n v="0"/>
    <n v="0"/>
    <n v="0"/>
    <n v="2480"/>
    <x v="15"/>
  </r>
  <r>
    <x v="0"/>
    <s v="ABONO DE SERVICIOS"/>
    <x v="19"/>
    <n v="2480"/>
    <n v="0"/>
    <n v="0"/>
    <n v="0"/>
    <n v="0"/>
    <n v="2480"/>
    <x v="15"/>
  </r>
  <r>
    <x v="0"/>
    <s v="ABONO DE SERVICIOS"/>
    <x v="20"/>
    <n v="2480"/>
    <n v="0"/>
    <n v="0"/>
    <n v="0"/>
    <n v="0"/>
    <n v="2480"/>
    <x v="15"/>
  </r>
  <r>
    <x v="0"/>
    <s v="ABONO DE SERVICIOS"/>
    <x v="21"/>
    <n v="2480"/>
    <n v="0"/>
    <n v="0"/>
    <n v="0"/>
    <n v="0"/>
    <n v="2480"/>
    <x v="15"/>
  </r>
  <r>
    <x v="0"/>
    <s v="ABONO DE SERVICIOS"/>
    <x v="22"/>
    <n v="204000"/>
    <n v="0"/>
    <n v="0"/>
    <n v="0"/>
    <n v="0"/>
    <n v="204000"/>
    <x v="15"/>
  </r>
  <r>
    <x v="0"/>
    <s v="ABONO DE SERVICIOS"/>
    <x v="23"/>
    <n v="8760"/>
    <n v="0"/>
    <n v="0"/>
    <n v="0"/>
    <n v="0"/>
    <n v="8760"/>
    <x v="16"/>
  </r>
  <r>
    <x v="0"/>
    <s v="ABONO DE SERVICIOS"/>
    <x v="24"/>
    <n v="39809"/>
    <n v="0"/>
    <n v="0"/>
    <n v="0"/>
    <n v="0"/>
    <n v="39809"/>
    <x v="17"/>
  </r>
  <r>
    <x v="0"/>
    <s v="ABONO DE SERVICIOS"/>
    <x v="25"/>
    <n v="51353"/>
    <n v="0"/>
    <n v="0"/>
    <n v="0"/>
    <n v="0"/>
    <n v="51353"/>
    <x v="17"/>
  </r>
  <r>
    <x v="0"/>
    <s v="ABONO DE SERVICIOS"/>
    <x v="26"/>
    <n v="40000"/>
    <n v="0"/>
    <n v="0"/>
    <n v="0"/>
    <n v="0"/>
    <n v="40000"/>
    <x v="18"/>
  </r>
  <r>
    <x v="0"/>
    <s v="ABONO DE SERVICIOS"/>
    <x v="27"/>
    <n v="7037.07"/>
    <n v="0"/>
    <n v="0"/>
    <n v="0"/>
    <n v="0"/>
    <n v="7037.07"/>
    <x v="19"/>
  </r>
  <r>
    <x v="1"/>
    <s v="ABONO DE SERVICIOS"/>
    <x v="28"/>
    <n v="11495"/>
    <n v="0"/>
    <n v="0"/>
    <n v="0"/>
    <n v="0"/>
    <n v="11495"/>
    <x v="20"/>
  </r>
  <r>
    <x v="1"/>
    <s v="ABONO DE SERVICIOS"/>
    <x v="29"/>
    <n v="150000"/>
    <n v="0"/>
    <n v="0"/>
    <n v="0"/>
    <n v="0"/>
    <n v="150000"/>
    <x v="21"/>
  </r>
  <r>
    <x v="1"/>
    <s v="ABONO DE SERVICIOS"/>
    <x v="30"/>
    <n v="148492.26"/>
    <n v="0"/>
    <n v="0"/>
    <n v="0"/>
    <n v="0"/>
    <n v="148492.26"/>
    <x v="0"/>
  </r>
  <r>
    <x v="1"/>
    <s v="ABONO DE SERVICIOS"/>
    <x v="31"/>
    <n v="3606848.86"/>
    <n v="0"/>
    <n v="0"/>
    <n v="0"/>
    <n v="0"/>
    <n v="3606848.86"/>
    <x v="1"/>
  </r>
  <r>
    <x v="1"/>
    <s v="ABONO DE SERVICIOS"/>
    <x v="32"/>
    <n v="11767.01"/>
    <n v="0"/>
    <n v="0"/>
    <n v="0"/>
    <n v="0"/>
    <n v="11767.01"/>
    <x v="2"/>
  </r>
  <r>
    <x v="1"/>
    <s v="ABONO DE SERVICIOS"/>
    <x v="33"/>
    <n v="146458.4"/>
    <n v="0"/>
    <n v="0"/>
    <n v="0"/>
    <n v="0"/>
    <n v="146458.4"/>
    <x v="3"/>
  </r>
  <r>
    <x v="1"/>
    <s v="ABONO DE SERVICIOS"/>
    <x v="34"/>
    <n v="221321.1"/>
    <n v="0"/>
    <n v="0"/>
    <n v="0"/>
    <n v="0"/>
    <n v="221321.1"/>
    <x v="22"/>
  </r>
  <r>
    <x v="1"/>
    <s v="ABONO DE SERVICIOS"/>
    <x v="35"/>
    <n v="245799.69"/>
    <n v="0"/>
    <n v="0"/>
    <n v="0"/>
    <n v="0"/>
    <n v="245799.69"/>
    <x v="4"/>
  </r>
  <r>
    <x v="1"/>
    <s v="ABONO DE SERVICIOS"/>
    <x v="36"/>
    <n v="56000"/>
    <n v="0"/>
    <n v="0"/>
    <n v="0"/>
    <n v="0"/>
    <n v="56000"/>
    <x v="7"/>
  </r>
  <r>
    <x v="1"/>
    <s v="ABONO DE SERVICIOS"/>
    <x v="37"/>
    <n v="96953.67"/>
    <n v="0"/>
    <n v="0"/>
    <n v="0"/>
    <n v="0"/>
    <n v="96953.67"/>
    <x v="8"/>
  </r>
  <r>
    <x v="1"/>
    <s v="ABONO DE SERVICIOS"/>
    <x v="38"/>
    <n v="1083912.19"/>
    <n v="0"/>
    <n v="0"/>
    <n v="0"/>
    <n v="0"/>
    <n v="1083912.19"/>
    <x v="9"/>
  </r>
  <r>
    <x v="1"/>
    <s v="ABONO DE SERVICIOS"/>
    <x v="39"/>
    <n v="57893.16"/>
    <n v="0"/>
    <n v="0"/>
    <n v="0"/>
    <n v="0"/>
    <n v="57893.16"/>
    <x v="10"/>
  </r>
  <r>
    <x v="1"/>
    <s v="ABONO DE SERVICIOS"/>
    <x v="40"/>
    <n v="464640"/>
    <n v="0"/>
    <n v="0"/>
    <n v="0"/>
    <n v="0"/>
    <n v="464640"/>
    <x v="23"/>
  </r>
  <r>
    <x v="1"/>
    <s v="ABONO DE SERVICIOS"/>
    <x v="41"/>
    <n v="111061.01"/>
    <n v="0"/>
    <n v="0"/>
    <n v="0"/>
    <n v="0"/>
    <n v="111061.01"/>
    <x v="14"/>
  </r>
  <r>
    <x v="1"/>
    <s v="ABONO DE SERVICIOS"/>
    <x v="42"/>
    <n v="2480"/>
    <n v="0"/>
    <n v="0"/>
    <n v="0"/>
    <n v="0"/>
    <n v="2480"/>
    <x v="15"/>
  </r>
  <r>
    <x v="1"/>
    <s v="ABONO DE SERVICIOS"/>
    <x v="43"/>
    <n v="2480"/>
    <n v="0"/>
    <n v="0"/>
    <n v="0"/>
    <n v="0"/>
    <n v="2480"/>
    <x v="15"/>
  </r>
  <r>
    <x v="1"/>
    <s v="ABONO DE SERVICIOS"/>
    <x v="44"/>
    <n v="2480"/>
    <n v="0"/>
    <n v="0"/>
    <n v="0"/>
    <n v="0"/>
    <n v="2480"/>
    <x v="15"/>
  </r>
  <r>
    <x v="1"/>
    <s v="ABONO DE SERVICIOS"/>
    <x v="45"/>
    <n v="2480"/>
    <n v="0"/>
    <n v="0"/>
    <n v="0"/>
    <n v="0"/>
    <n v="2480"/>
    <x v="15"/>
  </r>
  <r>
    <x v="1"/>
    <s v="ABONO DE SERVICIOS"/>
    <x v="46"/>
    <n v="204000"/>
    <n v="0"/>
    <n v="0"/>
    <n v="0"/>
    <n v="0"/>
    <n v="204000"/>
    <x v="15"/>
  </r>
  <r>
    <x v="1"/>
    <s v="ABONO DE SERVICIOS"/>
    <x v="47"/>
    <n v="64192"/>
    <n v="0"/>
    <n v="0"/>
    <n v="0"/>
    <n v="0"/>
    <n v="64192"/>
    <x v="17"/>
  </r>
  <r>
    <x v="1"/>
    <s v="ABONO DE SERVICIOS"/>
    <x v="48"/>
    <n v="70371"/>
    <n v="0"/>
    <n v="0"/>
    <n v="0"/>
    <n v="0"/>
    <n v="70371"/>
    <x v="19"/>
  </r>
  <r>
    <x v="2"/>
    <s v="ABONO DE SERVICIOS"/>
    <x v="49"/>
    <n v="150000"/>
    <n v="0"/>
    <n v="0"/>
    <n v="0"/>
    <n v="0"/>
    <n v="150000"/>
    <x v="21"/>
  </r>
  <r>
    <x v="2"/>
    <s v="ABONO DE SERVICIOS"/>
    <x v="50"/>
    <n v="148492.26"/>
    <n v="0"/>
    <n v="0"/>
    <n v="0"/>
    <n v="0"/>
    <n v="148492.26"/>
    <x v="0"/>
  </r>
  <r>
    <x v="2"/>
    <s v="ABONO DE SERVICIOS"/>
    <x v="51"/>
    <n v="15460.8"/>
    <n v="0"/>
    <n v="0"/>
    <n v="0"/>
    <n v="0"/>
    <n v="15460.8"/>
    <x v="1"/>
  </r>
  <r>
    <x v="2"/>
    <s v="ABONO DE SERVICIOS"/>
    <x v="52"/>
    <n v="13187.51"/>
    <n v="0"/>
    <n v="0"/>
    <n v="0"/>
    <n v="0"/>
    <n v="13187.51"/>
    <x v="2"/>
  </r>
  <r>
    <x v="2"/>
    <s v="ABONO DE SERVICIOS"/>
    <x v="53"/>
    <n v="182145"/>
    <n v="0"/>
    <n v="0"/>
    <n v="0"/>
    <n v="0"/>
    <n v="182145"/>
    <x v="3"/>
  </r>
  <r>
    <x v="2"/>
    <s v="ABONO DE SERVICIOS"/>
    <x v="54"/>
    <n v="230400"/>
    <n v="0"/>
    <n v="0"/>
    <n v="0"/>
    <n v="0"/>
    <n v="230400"/>
    <x v="22"/>
  </r>
  <r>
    <x v="2"/>
    <s v="ABONO DE SERVICIOS"/>
    <x v="55"/>
    <n v="297611.12"/>
    <n v="0"/>
    <n v="0"/>
    <n v="0"/>
    <n v="0"/>
    <n v="297611.12"/>
    <x v="4"/>
  </r>
  <r>
    <x v="2"/>
    <s v="ABONO DE SERVICIOS"/>
    <x v="56"/>
    <n v="282338.40000000002"/>
    <n v="0"/>
    <n v="0"/>
    <n v="0"/>
    <n v="0"/>
    <n v="282338.40000000002"/>
    <x v="4"/>
  </r>
  <r>
    <x v="2"/>
    <s v="ABONO DE SERVICIOS"/>
    <x v="57"/>
    <n v="66000"/>
    <n v="0"/>
    <n v="0"/>
    <n v="0"/>
    <n v="0"/>
    <n v="66000"/>
    <x v="7"/>
  </r>
  <r>
    <x v="2"/>
    <s v="ABONO DE SERVICIOS"/>
    <x v="58"/>
    <n v="96953.67"/>
    <n v="0"/>
    <n v="0"/>
    <n v="0"/>
    <n v="0"/>
    <n v="96953.67"/>
    <x v="8"/>
  </r>
  <r>
    <x v="2"/>
    <s v="ABONO DE SERVICIOS"/>
    <x v="59"/>
    <n v="116871.18"/>
    <n v="0"/>
    <n v="0"/>
    <n v="0"/>
    <n v="0"/>
    <n v="116871.18"/>
    <x v="8"/>
  </r>
  <r>
    <x v="2"/>
    <s v="ABONO DE SERVICIOS"/>
    <x v="60"/>
    <n v="1083912.19"/>
    <n v="0"/>
    <n v="0"/>
    <n v="0"/>
    <n v="0"/>
    <n v="1083912.19"/>
    <x v="9"/>
  </r>
  <r>
    <x v="2"/>
    <s v="ABONO DE SERVICIOS"/>
    <x v="61"/>
    <n v="57893.16"/>
    <n v="0"/>
    <n v="0"/>
    <n v="0"/>
    <n v="0"/>
    <n v="57893.16"/>
    <x v="10"/>
  </r>
  <r>
    <x v="2"/>
    <s v="ABONO DE SERVICIOS"/>
    <x v="62"/>
    <n v="968000"/>
    <n v="0"/>
    <n v="0"/>
    <n v="0"/>
    <n v="0"/>
    <n v="968000"/>
    <x v="24"/>
  </r>
  <r>
    <x v="2"/>
    <s v="ABONO DE SERVICIOS"/>
    <x v="63"/>
    <n v="7865"/>
    <n v="0"/>
    <n v="0"/>
    <n v="0"/>
    <n v="0"/>
    <n v="7865"/>
    <x v="25"/>
  </r>
  <r>
    <x v="2"/>
    <s v="ABONO DE SERVICIOS"/>
    <x v="64"/>
    <n v="3398.59"/>
    <n v="0"/>
    <n v="0"/>
    <n v="0"/>
    <n v="0"/>
    <n v="3398.59"/>
    <x v="12"/>
  </r>
  <r>
    <x v="2"/>
    <s v="ABONO DE SERVICIOS"/>
    <x v="65"/>
    <n v="5892.7"/>
    <n v="0"/>
    <n v="0"/>
    <n v="0"/>
    <n v="0"/>
    <n v="5892.7"/>
    <x v="12"/>
  </r>
  <r>
    <x v="2"/>
    <s v="ABONO DE SERVICIOS"/>
    <x v="66"/>
    <n v="10796175.720000001"/>
    <n v="0"/>
    <n v="0"/>
    <n v="0"/>
    <n v="0"/>
    <n v="10796175.720000001"/>
    <x v="26"/>
  </r>
  <r>
    <x v="2"/>
    <s v="ABONO DE SERVICIOS"/>
    <x v="67"/>
    <n v="41249.5"/>
    <n v="0"/>
    <n v="0"/>
    <n v="0"/>
    <n v="0"/>
    <n v="41249.5"/>
    <x v="13"/>
  </r>
  <r>
    <x v="2"/>
    <s v="ABONO DE SERVICIOS"/>
    <x v="68"/>
    <n v="39599.519999999997"/>
    <n v="0"/>
    <n v="0"/>
    <n v="0"/>
    <n v="0"/>
    <n v="39599.519999999997"/>
    <x v="13"/>
  </r>
  <r>
    <x v="2"/>
    <s v="ABONO DE SERVICIOS"/>
    <x v="69"/>
    <n v="106389.46"/>
    <n v="0"/>
    <n v="0"/>
    <n v="0"/>
    <n v="0"/>
    <n v="106389.46"/>
    <x v="14"/>
  </r>
  <r>
    <x v="2"/>
    <s v="ABONO DE SERVICIOS"/>
    <x v="70"/>
    <n v="2830"/>
    <n v="0"/>
    <n v="0"/>
    <n v="0"/>
    <n v="0"/>
    <n v="2830"/>
    <x v="15"/>
  </r>
  <r>
    <x v="2"/>
    <s v="ABONO DE SERVICIOS"/>
    <x v="71"/>
    <n v="2830"/>
    <n v="0"/>
    <n v="0"/>
    <n v="0"/>
    <n v="0"/>
    <n v="2830"/>
    <x v="15"/>
  </r>
  <r>
    <x v="2"/>
    <s v="ABONO DE SERVICIOS"/>
    <x v="72"/>
    <n v="2830"/>
    <n v="0"/>
    <n v="0"/>
    <n v="0"/>
    <n v="0"/>
    <n v="2830"/>
    <x v="15"/>
  </r>
  <r>
    <x v="2"/>
    <s v="ABONO DE SERVICIOS"/>
    <x v="73"/>
    <n v="2830"/>
    <n v="0"/>
    <n v="0"/>
    <n v="0"/>
    <n v="0"/>
    <n v="2830"/>
    <x v="15"/>
  </r>
  <r>
    <x v="2"/>
    <s v="ABONO DE SERVICIOS"/>
    <x v="74"/>
    <n v="423500"/>
    <n v="0"/>
    <n v="0"/>
    <n v="0"/>
    <n v="0"/>
    <n v="423500"/>
    <x v="27"/>
  </r>
  <r>
    <x v="2"/>
    <s v="ABONO DE SERVICIOS"/>
    <x v="75"/>
    <n v="29403"/>
    <n v="0"/>
    <n v="0"/>
    <n v="0"/>
    <n v="0"/>
    <n v="29403"/>
    <x v="28"/>
  </r>
  <r>
    <x v="2"/>
    <s v="ABONO DE SERVICIOS"/>
    <x v="76"/>
    <n v="8760"/>
    <n v="0"/>
    <n v="0"/>
    <n v="0"/>
    <n v="0"/>
    <n v="8760"/>
    <x v="16"/>
  </r>
  <r>
    <x v="2"/>
    <s v="ABONO DE SERVICIOS"/>
    <x v="77"/>
    <n v="64192"/>
    <n v="0"/>
    <n v="0"/>
    <n v="0"/>
    <n v="0"/>
    <n v="64192"/>
    <x v="17"/>
  </r>
  <r>
    <x v="2"/>
    <s v="ABONO DE SERVICIOS"/>
    <x v="78"/>
    <n v="35199.97"/>
    <n v="0"/>
    <n v="0"/>
    <n v="0"/>
    <n v="0"/>
    <n v="35199.97"/>
    <x v="29"/>
  </r>
  <r>
    <x v="2"/>
    <s v="ABONO DE SERVICIOS"/>
    <x v="79"/>
    <n v="87802.74"/>
    <n v="0"/>
    <n v="0"/>
    <n v="0"/>
    <n v="0"/>
    <n v="87802.74"/>
    <x v="30"/>
  </r>
  <r>
    <x v="2"/>
    <s v="ABONO DE SERVICIOS"/>
    <x v="80"/>
    <n v="40000"/>
    <n v="0"/>
    <n v="0"/>
    <n v="0"/>
    <n v="0"/>
    <n v="40000"/>
    <x v="18"/>
  </r>
  <r>
    <x v="2"/>
    <s v="ABONO DE SERVICIOS"/>
    <x v="81"/>
    <n v="93636"/>
    <n v="0"/>
    <n v="0"/>
    <n v="0"/>
    <n v="0"/>
    <n v="93636"/>
    <x v="19"/>
  </r>
  <r>
    <x v="3"/>
    <s v="ABONO DE SERVICIOS"/>
    <x v="82"/>
    <n v="150000"/>
    <n v="0"/>
    <n v="0"/>
    <n v="0"/>
    <n v="0"/>
    <n v="150000"/>
    <x v="21"/>
  </r>
  <r>
    <x v="3"/>
    <s v="ABONO DE SERVICIOS"/>
    <x v="83"/>
    <n v="180030.16"/>
    <n v="0"/>
    <n v="0"/>
    <n v="0"/>
    <n v="0"/>
    <n v="180030.16"/>
    <x v="0"/>
  </r>
  <r>
    <x v="3"/>
    <s v="ABONO DE SERVICIOS"/>
    <x v="84"/>
    <n v="15634.41"/>
    <n v="0"/>
    <n v="0"/>
    <n v="0"/>
    <n v="0"/>
    <n v="15634.41"/>
    <x v="2"/>
  </r>
  <r>
    <x v="3"/>
    <s v="ABONO DE SERVICIOS"/>
    <x v="85"/>
    <n v="182142"/>
    <n v="0"/>
    <n v="0"/>
    <n v="0"/>
    <n v="0"/>
    <n v="182142"/>
    <x v="3"/>
  </r>
  <r>
    <x v="3"/>
    <s v="ABONO DE SERVICIOS"/>
    <x v="86"/>
    <n v="32670"/>
    <n v="0"/>
    <n v="0"/>
    <n v="0"/>
    <n v="0"/>
    <n v="32670"/>
    <x v="5"/>
  </r>
  <r>
    <x v="3"/>
    <s v="ABONO DE SERVICIOS"/>
    <x v="87"/>
    <n v="433567"/>
    <n v="0"/>
    <n v="0"/>
    <n v="0"/>
    <n v="0"/>
    <n v="433567"/>
    <x v="31"/>
  </r>
  <r>
    <x v="3"/>
    <s v="ABONO DE SERVICIOS"/>
    <x v="88"/>
    <n v="66000"/>
    <n v="0"/>
    <n v="0"/>
    <n v="0"/>
    <n v="0"/>
    <n v="66000"/>
    <x v="7"/>
  </r>
  <r>
    <x v="3"/>
    <s v="ABONO DE SERVICIOS"/>
    <x v="89"/>
    <n v="120901.22"/>
    <n v="0"/>
    <n v="0"/>
    <n v="0"/>
    <n v="0"/>
    <n v="120901.22"/>
    <x v="8"/>
  </r>
  <r>
    <x v="3"/>
    <s v="ABONO DE SERVICIOS"/>
    <x v="90"/>
    <n v="630555"/>
    <n v="0"/>
    <n v="0"/>
    <n v="0"/>
    <n v="0"/>
    <n v="630555"/>
    <x v="32"/>
  </r>
  <r>
    <x v="3"/>
    <s v="ABONO DE SERVICIOS"/>
    <x v="91"/>
    <n v="433567"/>
    <n v="0"/>
    <n v="0"/>
    <n v="0"/>
    <n v="0"/>
    <n v="433567"/>
    <x v="33"/>
  </r>
  <r>
    <x v="3"/>
    <s v="ABONO DE SERVICIOS"/>
    <x v="92"/>
    <n v="66577.36"/>
    <n v="0"/>
    <n v="0"/>
    <n v="0"/>
    <n v="0"/>
    <n v="66577.36"/>
    <x v="10"/>
  </r>
  <r>
    <x v="3"/>
    <s v="ABONO DE SERVICIOS"/>
    <x v="93"/>
    <n v="433566"/>
    <n v="0"/>
    <n v="0"/>
    <n v="0"/>
    <n v="0"/>
    <n v="433566"/>
    <x v="34"/>
  </r>
  <r>
    <x v="3"/>
    <s v="ABONO DE SERVICIOS"/>
    <x v="94"/>
    <n v="5892.7"/>
    <n v="0"/>
    <n v="0"/>
    <n v="0"/>
    <n v="0"/>
    <n v="5892.7"/>
    <x v="12"/>
  </r>
  <r>
    <x v="3"/>
    <s v="ABONO DE SERVICIOS"/>
    <x v="95"/>
    <n v="13552699.09"/>
    <n v="0"/>
    <n v="0"/>
    <n v="0"/>
    <n v="0"/>
    <n v="13552699.09"/>
    <x v="26"/>
  </r>
  <r>
    <x v="3"/>
    <s v="ABONO DE SERVICIOS"/>
    <x v="96"/>
    <n v="140597.56"/>
    <n v="0"/>
    <n v="0"/>
    <n v="0"/>
    <n v="0"/>
    <n v="140597.56"/>
    <x v="14"/>
  </r>
  <r>
    <x v="3"/>
    <s v="ABONO DE SERVICIOS"/>
    <x v="97"/>
    <n v="2830"/>
    <n v="0"/>
    <n v="0"/>
    <n v="0"/>
    <n v="0"/>
    <n v="2830"/>
    <x v="15"/>
  </r>
  <r>
    <x v="3"/>
    <s v="ABONO DE SERVICIOS"/>
    <x v="98"/>
    <n v="2830"/>
    <n v="0"/>
    <n v="0"/>
    <n v="0"/>
    <n v="0"/>
    <n v="2830"/>
    <x v="15"/>
  </r>
  <r>
    <x v="3"/>
    <s v="ABONO DE SERVICIOS"/>
    <x v="99"/>
    <n v="2830"/>
    <n v="0"/>
    <n v="0"/>
    <n v="0"/>
    <n v="0"/>
    <n v="2830"/>
    <x v="15"/>
  </r>
  <r>
    <x v="3"/>
    <s v="ABONO DE SERVICIOS"/>
    <x v="100"/>
    <n v="2830"/>
    <n v="0"/>
    <n v="0"/>
    <n v="0"/>
    <n v="0"/>
    <n v="2830"/>
    <x v="15"/>
  </r>
  <r>
    <x v="3"/>
    <s v="ABONO DE SERVICIOS"/>
    <x v="101"/>
    <n v="204000"/>
    <n v="0"/>
    <n v="0"/>
    <n v="0"/>
    <n v="0"/>
    <n v="204000"/>
    <x v="15"/>
  </r>
  <r>
    <x v="3"/>
    <s v="ABONO DE SERVICIOS"/>
    <x v="102"/>
    <n v="423500"/>
    <n v="0"/>
    <n v="0"/>
    <n v="0"/>
    <n v="0"/>
    <n v="423500"/>
    <x v="27"/>
  </r>
  <r>
    <x v="3"/>
    <s v="ABONO DE SERVICIOS"/>
    <x v="103"/>
    <n v="64192"/>
    <n v="0"/>
    <n v="0"/>
    <n v="0"/>
    <n v="0"/>
    <n v="64192"/>
    <x v="17"/>
  </r>
  <r>
    <x v="3"/>
    <s v="ABONO DE SERVICIOS"/>
    <x v="104"/>
    <n v="210626.59"/>
    <n v="0"/>
    <n v="0"/>
    <n v="0"/>
    <n v="0"/>
    <n v="210626.59"/>
    <x v="35"/>
  </r>
  <r>
    <x v="3"/>
    <s v="ABONO DE SERVICIOS"/>
    <x v="105"/>
    <n v="40000"/>
    <n v="0"/>
    <n v="0"/>
    <n v="0"/>
    <n v="0"/>
    <n v="40000"/>
    <x v="18"/>
  </r>
  <r>
    <x v="3"/>
    <s v="ABONO DE SERVICIOS"/>
    <x v="106"/>
    <n v="93636.03"/>
    <n v="0"/>
    <n v="0"/>
    <n v="0"/>
    <n v="0"/>
    <n v="93636.03"/>
    <x v="19"/>
  </r>
  <r>
    <x v="4"/>
    <s v="ABONO DE SERVICIOS"/>
    <x v="107"/>
    <n v="144024.13"/>
    <n v="36006.03"/>
    <n v="0"/>
    <n v="0"/>
    <n v="0"/>
    <n v="180030.16"/>
    <x v="0"/>
  </r>
  <r>
    <x v="4"/>
    <s v="ABONO DE SERVICIOS"/>
    <x v="108"/>
    <n v="12666.16"/>
    <n v="3166.54"/>
    <n v="0"/>
    <n v="0"/>
    <n v="0"/>
    <n v="15832.7"/>
    <x v="2"/>
  </r>
  <r>
    <x v="4"/>
    <s v="ABONO DE SERVICIOS"/>
    <x v="109"/>
    <n v="171797.74"/>
    <n v="42949.43"/>
    <n v="0"/>
    <n v="0"/>
    <n v="0"/>
    <n v="214747.17"/>
    <x v="3"/>
  </r>
  <r>
    <x v="4"/>
    <s v="ABONO DE SERVICIOS"/>
    <x v="110"/>
    <n v="120000"/>
    <n v="30000"/>
    <n v="0"/>
    <n v="0"/>
    <n v="0"/>
    <n v="150000"/>
    <x v="36"/>
  </r>
  <r>
    <x v="4"/>
    <s v="ABONO DE SERVICIOS"/>
    <x v="111"/>
    <n v="241732.35"/>
    <n v="60433.09"/>
    <n v="0"/>
    <n v="0"/>
    <n v="0"/>
    <n v="302165.44"/>
    <x v="4"/>
  </r>
  <r>
    <x v="4"/>
    <s v="ABONO DE SERVICIOS"/>
    <x v="112"/>
    <n v="38720"/>
    <n v="9680"/>
    <n v="0"/>
    <n v="0"/>
    <n v="0"/>
    <n v="48400"/>
    <x v="5"/>
  </r>
  <r>
    <x v="4"/>
    <s v="ABONO DE SERVICIOS"/>
    <x v="113"/>
    <n v="38720"/>
    <n v="9680"/>
    <n v="0"/>
    <n v="0"/>
    <n v="0"/>
    <n v="48400"/>
    <x v="5"/>
  </r>
  <r>
    <x v="4"/>
    <s v="ABONO DE SERVICIOS"/>
    <x v="114"/>
    <n v="346853.6"/>
    <n v="86713.4"/>
    <n v="0"/>
    <n v="0"/>
    <n v="0"/>
    <n v="433567"/>
    <x v="31"/>
  </r>
  <r>
    <x v="4"/>
    <s v="ABONO DE SERVICIOS"/>
    <x v="115"/>
    <n v="56000"/>
    <n v="14000"/>
    <n v="0"/>
    <n v="0"/>
    <n v="0"/>
    <n v="70000"/>
    <x v="7"/>
  </r>
  <r>
    <x v="4"/>
    <s v="ABONO DE SERVICIOS"/>
    <x v="116"/>
    <n v="103169.04"/>
    <n v="25792.26"/>
    <n v="0"/>
    <n v="0"/>
    <n v="0"/>
    <n v="128961.3"/>
    <x v="8"/>
  </r>
  <r>
    <x v="4"/>
    <s v="ABONO DE SERVICIOS"/>
    <x v="117"/>
    <n v="346853.6"/>
    <n v="86713.4"/>
    <n v="0"/>
    <n v="0"/>
    <n v="0"/>
    <n v="433567"/>
    <x v="33"/>
  </r>
  <r>
    <x v="4"/>
    <s v="ABONO DE SERVICIOS"/>
    <x v="118"/>
    <n v="53261.88"/>
    <n v="13315.47"/>
    <n v="0"/>
    <n v="0"/>
    <n v="0"/>
    <n v="66577.350000000006"/>
    <x v="10"/>
  </r>
  <r>
    <x v="4"/>
    <s v="ABONO DE SERVICIOS"/>
    <x v="119"/>
    <n v="417014.4"/>
    <n v="104253.6"/>
    <n v="0"/>
    <n v="0"/>
    <n v="0"/>
    <n v="521268"/>
    <x v="23"/>
  </r>
  <r>
    <x v="4"/>
    <s v="ABONO DE SERVICIOS"/>
    <x v="120"/>
    <n v="346852.8"/>
    <n v="86713.2"/>
    <n v="0"/>
    <n v="0"/>
    <n v="0"/>
    <n v="433566"/>
    <x v="34"/>
  </r>
  <r>
    <x v="4"/>
    <s v="ABONO DE SERVICIOS"/>
    <x v="121"/>
    <n v="7260"/>
    <n v="1815"/>
    <n v="0"/>
    <n v="0"/>
    <n v="0"/>
    <n v="9075"/>
    <x v="25"/>
  </r>
  <r>
    <x v="4"/>
    <s v="ABONO DE SERVICIOS"/>
    <x v="122"/>
    <n v="4714.16"/>
    <n v="1178.54"/>
    <n v="0"/>
    <n v="0"/>
    <n v="0"/>
    <n v="5892.7"/>
    <x v="12"/>
  </r>
  <r>
    <x v="4"/>
    <s v="ABONO DE SERVICIOS"/>
    <x v="123"/>
    <n v="9188756.9000000004"/>
    <n v="0"/>
    <n v="0"/>
    <n v="0"/>
    <n v="0"/>
    <n v="9188756.9000000004"/>
    <x v="26"/>
  </r>
  <r>
    <x v="4"/>
    <s v="ABONO DE SERVICIOS"/>
    <x v="124"/>
    <n v="48839.42"/>
    <n v="12209.85"/>
    <n v="0"/>
    <n v="0"/>
    <n v="0"/>
    <n v="61049.27"/>
    <x v="13"/>
  </r>
  <r>
    <x v="4"/>
    <s v="ABONO DE SERVICIOS"/>
    <x v="125"/>
    <n v="114720.46"/>
    <n v="28680.12"/>
    <n v="0"/>
    <n v="0"/>
    <n v="0"/>
    <n v="143400.57999999999"/>
    <x v="14"/>
  </r>
  <r>
    <x v="4"/>
    <s v="ABONO DE SERVICIOS"/>
    <x v="126"/>
    <n v="2264"/>
    <n v="566"/>
    <n v="0"/>
    <n v="0"/>
    <n v="0"/>
    <n v="2830"/>
    <x v="15"/>
  </r>
  <r>
    <x v="4"/>
    <s v="ABONO DE SERVICIOS"/>
    <x v="127"/>
    <n v="2264"/>
    <n v="566"/>
    <n v="0"/>
    <n v="0"/>
    <n v="0"/>
    <n v="2830"/>
    <x v="15"/>
  </r>
  <r>
    <x v="4"/>
    <s v="ABONO DE SERVICIOS"/>
    <x v="128"/>
    <n v="2264"/>
    <n v="566"/>
    <n v="0"/>
    <n v="0"/>
    <n v="0"/>
    <n v="2830"/>
    <x v="15"/>
  </r>
  <r>
    <x v="4"/>
    <s v="ABONO DE SERVICIOS"/>
    <x v="129"/>
    <n v="2264"/>
    <n v="566"/>
    <n v="0"/>
    <n v="0"/>
    <n v="0"/>
    <n v="2830"/>
    <x v="15"/>
  </r>
  <r>
    <x v="4"/>
    <s v="ABONO DE SERVICIOS"/>
    <x v="130"/>
    <n v="338800"/>
    <n v="84700"/>
    <n v="0"/>
    <n v="0"/>
    <n v="0"/>
    <n v="423500"/>
    <x v="27"/>
  </r>
  <r>
    <x v="4"/>
    <s v="ABONO DE SERVICIOS"/>
    <x v="131"/>
    <n v="32000"/>
    <n v="8000"/>
    <n v="0"/>
    <n v="0"/>
    <n v="0"/>
    <n v="40000"/>
    <x v="18"/>
  </r>
  <r>
    <x v="4"/>
    <s v="ABONO DE SERVICIOS"/>
    <x v="132"/>
    <n v="80051.199999999997"/>
    <n v="20012.8"/>
    <n v="0"/>
    <n v="0"/>
    <n v="0"/>
    <n v="100064"/>
    <x v="19"/>
  </r>
  <r>
    <x v="5"/>
    <s v="ABONO DE SERVICIOS"/>
    <x v="133"/>
    <n v="29040"/>
    <n v="7260"/>
    <n v="0"/>
    <n v="0"/>
    <n v="0"/>
    <n v="36300"/>
    <x v="37"/>
  </r>
  <r>
    <x v="5"/>
    <s v="ABONO DE SERVICIOS"/>
    <x v="134"/>
    <n v="144024.13"/>
    <n v="36006.03"/>
    <n v="0"/>
    <n v="0"/>
    <n v="0"/>
    <n v="180030.16"/>
    <x v="0"/>
  </r>
  <r>
    <x v="5"/>
    <s v="ABONO DE SERVICIOS"/>
    <x v="135"/>
    <n v="12604.48"/>
    <n v="3151.12"/>
    <n v="0"/>
    <n v="0"/>
    <n v="0"/>
    <n v="15755.6"/>
    <x v="2"/>
  </r>
  <r>
    <x v="5"/>
    <s v="ABONO DE SERVICIOS"/>
    <x v="136"/>
    <n v="200527.2"/>
    <n v="50131.8"/>
    <n v="0"/>
    <n v="0"/>
    <n v="0"/>
    <n v="250659"/>
    <x v="3"/>
  </r>
  <r>
    <x v="5"/>
    <s v="ABONO DE SERVICIOS"/>
    <x v="137"/>
    <n v="103466.92"/>
    <n v="25866.73"/>
    <n v="0"/>
    <n v="0"/>
    <n v="0"/>
    <n v="129333.65"/>
    <x v="36"/>
  </r>
  <r>
    <x v="5"/>
    <s v="ABONO DE SERVICIOS"/>
    <x v="138"/>
    <n v="268873.62"/>
    <n v="67218.399999999994"/>
    <n v="0"/>
    <n v="0"/>
    <n v="0"/>
    <n v="336092.02"/>
    <x v="4"/>
  </r>
  <r>
    <x v="5"/>
    <s v="ABONO DE SERVICIOS"/>
    <x v="139"/>
    <n v="16533.080000000002"/>
    <n v="4133.2700000000004"/>
    <n v="0"/>
    <n v="0"/>
    <n v="0"/>
    <n v="20666.349999999999"/>
    <x v="38"/>
  </r>
  <r>
    <x v="5"/>
    <s v="ABONO DE SERVICIOS"/>
    <x v="140"/>
    <n v="433566.4"/>
    <n v="108391.6"/>
    <n v="0"/>
    <n v="0"/>
    <n v="0"/>
    <n v="541958"/>
    <x v="31"/>
  </r>
  <r>
    <x v="5"/>
    <s v="ABONO DE SERVICIOS"/>
    <x v="141"/>
    <n v="56000"/>
    <n v="14000"/>
    <n v="0"/>
    <n v="0"/>
    <n v="0"/>
    <n v="70000"/>
    <x v="7"/>
  </r>
  <r>
    <x v="5"/>
    <s v="ABONO DE SERVICIOS"/>
    <x v="142"/>
    <n v="103169.04"/>
    <n v="25792.26"/>
    <n v="0"/>
    <n v="0"/>
    <n v="0"/>
    <n v="128961.3"/>
    <x v="8"/>
  </r>
  <r>
    <x v="5"/>
    <s v="ABONO DE SERVICIOS"/>
    <x v="143"/>
    <n v="433566.4"/>
    <n v="108391.6"/>
    <n v="0"/>
    <n v="0"/>
    <n v="0"/>
    <n v="541958"/>
    <x v="33"/>
  </r>
  <r>
    <x v="5"/>
    <s v="ABONO DE SERVICIOS"/>
    <x v="144"/>
    <n v="400000"/>
    <n v="100000"/>
    <n v="0"/>
    <n v="0"/>
    <n v="0"/>
    <n v="500000"/>
    <x v="9"/>
  </r>
  <r>
    <x v="5"/>
    <s v="ABONO DE SERVICIOS"/>
    <x v="145"/>
    <n v="53261.88"/>
    <n v="13315.47"/>
    <n v="0"/>
    <n v="0"/>
    <n v="0"/>
    <n v="66577.350000000006"/>
    <x v="10"/>
  </r>
  <r>
    <x v="5"/>
    <s v="ABONO DE SERVICIOS"/>
    <x v="146"/>
    <n v="435600"/>
    <n v="108900"/>
    <n v="0"/>
    <n v="0"/>
    <n v="0"/>
    <n v="544500"/>
    <x v="23"/>
  </r>
  <r>
    <x v="5"/>
    <s v="ABONO DE SERVICIOS"/>
    <x v="147"/>
    <n v="433566.4"/>
    <n v="108391.6"/>
    <n v="0"/>
    <n v="0"/>
    <n v="0"/>
    <n v="541958"/>
    <x v="34"/>
  </r>
  <r>
    <x v="5"/>
    <s v="ABONO DE SERVICIOS"/>
    <x v="148"/>
    <n v="4714.16"/>
    <n v="1178.54"/>
    <n v="0"/>
    <n v="0"/>
    <n v="0"/>
    <n v="5892.7"/>
    <x v="12"/>
  </r>
  <r>
    <x v="5"/>
    <s v="ABONO DE SERVICIOS"/>
    <x v="149"/>
    <n v="4889275.1399999997"/>
    <n v="1222318.78"/>
    <n v="0"/>
    <n v="0"/>
    <n v="0"/>
    <n v="6111593.9199999999"/>
    <x v="26"/>
  </r>
  <r>
    <x v="5"/>
    <s v="ABONO DE SERVICIOS"/>
    <x v="150"/>
    <n v="3028166.34"/>
    <n v="757041.58"/>
    <n v="0"/>
    <n v="0"/>
    <n v="0"/>
    <n v="3785207.92"/>
    <x v="26"/>
  </r>
  <r>
    <x v="5"/>
    <s v="ABONO DE SERVICIOS"/>
    <x v="150"/>
    <n v="4000000"/>
    <n v="1000000"/>
    <n v="0"/>
    <n v="0"/>
    <n v="0"/>
    <n v="5000000"/>
    <x v="26"/>
  </r>
  <r>
    <x v="5"/>
    <s v="ABONO DE SERVICIOS"/>
    <x v="151"/>
    <n v="9715.2000000000007"/>
    <n v="2428.8000000000002"/>
    <n v="0"/>
    <n v="0"/>
    <n v="0"/>
    <n v="12144"/>
    <x v="26"/>
  </r>
  <r>
    <x v="5"/>
    <s v="ABONO DE SERVICIOS"/>
    <x v="152"/>
    <n v="19430.39"/>
    <n v="4857.6000000000004"/>
    <n v="0"/>
    <n v="0"/>
    <n v="0"/>
    <n v="24287.99"/>
    <x v="26"/>
  </r>
  <r>
    <x v="5"/>
    <s v="ABONO DE SERVICIOS"/>
    <x v="153"/>
    <n v="26716.79"/>
    <n v="6679.2"/>
    <n v="0"/>
    <n v="0"/>
    <n v="0"/>
    <n v="33395.99"/>
    <x v="26"/>
  </r>
  <r>
    <x v="5"/>
    <s v="ABONO DE SERVICIOS"/>
    <x v="154"/>
    <n v="37959.99"/>
    <n v="9490"/>
    <n v="0"/>
    <n v="0"/>
    <n v="0"/>
    <n v="47449.99"/>
    <x v="13"/>
  </r>
  <r>
    <x v="5"/>
    <s v="ABONO DE SERVICIOS"/>
    <x v="155"/>
    <n v="42639.99"/>
    <n v="10659.99"/>
    <n v="0"/>
    <n v="0"/>
    <n v="0"/>
    <n v="53299.98"/>
    <x v="13"/>
  </r>
  <r>
    <x v="5"/>
    <s v="ABONO DE SERVICIOS"/>
    <x v="156"/>
    <n v="2264"/>
    <n v="566"/>
    <n v="0"/>
    <n v="0"/>
    <n v="0"/>
    <n v="2830"/>
    <x v="15"/>
  </r>
  <r>
    <x v="5"/>
    <s v="ABONO DE SERVICIOS"/>
    <x v="157"/>
    <n v="2264"/>
    <n v="566"/>
    <n v="0"/>
    <n v="0"/>
    <n v="0"/>
    <n v="2830"/>
    <x v="15"/>
  </r>
  <r>
    <x v="5"/>
    <s v="ABONO DE SERVICIOS"/>
    <x v="158"/>
    <n v="2264"/>
    <n v="566"/>
    <n v="0"/>
    <n v="0"/>
    <n v="0"/>
    <n v="2830"/>
    <x v="15"/>
  </r>
  <r>
    <x v="5"/>
    <s v="ABONO DE SERVICIOS"/>
    <x v="159"/>
    <n v="2264"/>
    <n v="566"/>
    <n v="0"/>
    <n v="0"/>
    <n v="0"/>
    <n v="2830"/>
    <x v="15"/>
  </r>
  <r>
    <x v="5"/>
    <s v="ABONO DE SERVICIOS"/>
    <x v="160"/>
    <n v="163200"/>
    <n v="40800"/>
    <n v="0"/>
    <n v="0"/>
    <n v="0"/>
    <n v="204000"/>
    <x v="15"/>
  </r>
  <r>
    <x v="5"/>
    <s v="ABONO DE SERVICIOS"/>
    <x v="161"/>
    <n v="163200"/>
    <n v="40800"/>
    <n v="0"/>
    <n v="0"/>
    <n v="0"/>
    <n v="204000"/>
    <x v="15"/>
  </r>
  <r>
    <x v="5"/>
    <s v="ABONO DE SERVICIOS"/>
    <x v="162"/>
    <n v="338800"/>
    <n v="84700"/>
    <n v="0"/>
    <n v="0"/>
    <n v="0"/>
    <n v="423500"/>
    <x v="27"/>
  </r>
  <r>
    <x v="5"/>
    <s v="ABONO DE SERVICIOS"/>
    <x v="163"/>
    <n v="32000"/>
    <n v="8000"/>
    <n v="0"/>
    <n v="0"/>
    <n v="0"/>
    <n v="40000"/>
    <x v="18"/>
  </r>
  <r>
    <x v="5"/>
    <s v="ABONO DE SERVICIOS"/>
    <x v="164"/>
    <n v="32000"/>
    <n v="8000"/>
    <n v="0"/>
    <n v="0"/>
    <n v="0"/>
    <n v="40000"/>
    <x v="18"/>
  </r>
  <r>
    <x v="5"/>
    <s v="ABONO DE SERVICIOS"/>
    <x v="165"/>
    <n v="100620.28"/>
    <n v="25155.07"/>
    <n v="0"/>
    <n v="0"/>
    <n v="0"/>
    <n v="125775.35"/>
    <x v="19"/>
  </r>
  <r>
    <x v="6"/>
    <s v="ABONO DE SERVICIOS"/>
    <x v="166"/>
    <n v="61251.48"/>
    <n v="15312.87"/>
    <n v="0"/>
    <n v="0"/>
    <n v="0"/>
    <n v="76564.350000000006"/>
    <x v="10"/>
  </r>
  <r>
    <x v="6"/>
    <s v="ABONO DE SERVICIOS"/>
    <x v="167"/>
    <n v="15127.04"/>
    <n v="3781.76"/>
    <n v="0"/>
    <n v="0"/>
    <n v="0"/>
    <n v="18908.8"/>
    <x v="2"/>
  </r>
  <r>
    <x v="6"/>
    <s v="ABONO DE SERVICIOS"/>
    <x v="110"/>
    <n v="120000"/>
    <n v="30000"/>
    <n v="0"/>
    <n v="0"/>
    <n v="0"/>
    <n v="150000"/>
    <x v="39"/>
  </r>
  <r>
    <x v="6"/>
    <s v="ABONO DE SERVICIOS"/>
    <x v="168"/>
    <n v="-55862.38"/>
    <n v="13965.59"/>
    <n v="0"/>
    <n v="0"/>
    <n v="0"/>
    <n v="-69827.97"/>
    <x v="40"/>
  </r>
  <r>
    <x v="6"/>
    <s v="ABONO DE SERVICIOS"/>
    <x v="169"/>
    <n v="-400000"/>
    <n v="-100000"/>
    <n v="0"/>
    <n v="0"/>
    <n v="0"/>
    <n v="-500000"/>
    <x v="41"/>
  </r>
  <r>
    <x v="6"/>
    <s v="ABONO DE SERVICIOS"/>
    <x v="170"/>
    <n v="400000"/>
    <n v="100000"/>
    <n v="0"/>
    <n v="0"/>
    <n v="0"/>
    <n v="500000"/>
    <x v="42"/>
  </r>
  <r>
    <x v="6"/>
    <s v="ABONO DE SERVICIOS"/>
    <x v="171"/>
    <n v="11750411.060000001"/>
    <n v="2937602.76"/>
    <n v="0"/>
    <n v="0"/>
    <n v="0"/>
    <n v="14688013.82"/>
    <x v="26"/>
  </r>
  <r>
    <x v="6"/>
    <s v="ABONO DE SERVICIOS"/>
    <x v="172"/>
    <n v="-4889275.1399999997"/>
    <n v="-1222318.78"/>
    <n v="0"/>
    <n v="0"/>
    <n v="0"/>
    <n v="-6111593.9199999999"/>
    <x v="26"/>
  </r>
  <r>
    <x v="6"/>
    <s v="ABONO DE SERVICIOS"/>
    <x v="173"/>
    <n v="5500845.3799999999"/>
    <n v="1375211.35"/>
    <n v="0"/>
    <n v="0"/>
    <n v="0"/>
    <n v="6876056.7300000004"/>
    <x v="26"/>
  </r>
  <r>
    <x v="6"/>
    <s v="ABONO DE SERVICIOS"/>
    <x v="174"/>
    <n v="433567.2"/>
    <n v="108391.8"/>
    <n v="0"/>
    <n v="0"/>
    <n v="0"/>
    <n v="541959"/>
    <x v="31"/>
  </r>
  <r>
    <x v="6"/>
    <s v="ABONO DE SERVICIOS"/>
    <x v="175"/>
    <n v="433566.4"/>
    <n v="108391.6"/>
    <n v="0"/>
    <n v="0"/>
    <n v="0"/>
    <n v="541958"/>
    <x v="33"/>
  </r>
  <r>
    <x v="6"/>
    <s v="ABONO DE SERVICIOS"/>
    <x v="176"/>
    <n v="433566.4"/>
    <n v="108391.6"/>
    <n v="0"/>
    <n v="0"/>
    <n v="0"/>
    <n v="541958"/>
    <x v="34"/>
  </r>
  <r>
    <x v="6"/>
    <s v="ABONO DE SERVICIOS"/>
    <x v="177"/>
    <n v="178802.17"/>
    <n v="44700.54"/>
    <n v="0"/>
    <n v="0"/>
    <n v="0"/>
    <n v="223502.71"/>
    <x v="0"/>
  </r>
  <r>
    <x v="6"/>
    <s v="ABONO DE SERVICIOS"/>
    <x v="178"/>
    <n v="164000"/>
    <n v="41000"/>
    <n v="0"/>
    <n v="0"/>
    <n v="0"/>
    <n v="205000"/>
    <x v="15"/>
  </r>
  <r>
    <x v="6"/>
    <s v="ABONO DE SERVICIOS"/>
    <x v="179"/>
    <n v="500456"/>
    <n v="125114"/>
    <n v="0"/>
    <n v="0"/>
    <n v="0"/>
    <n v="625570"/>
    <x v="23"/>
  </r>
  <r>
    <x v="6"/>
    <s v="ABONO DE SERVICIOS"/>
    <x v="180"/>
    <n v="34159.86"/>
    <n v="8539.9599999999991"/>
    <n v="0"/>
    <n v="0"/>
    <n v="0"/>
    <n v="42699.82"/>
    <x v="13"/>
  </r>
  <r>
    <x v="6"/>
    <s v="ABONO DE SERVICIOS"/>
    <x v="181"/>
    <n v="287181.02"/>
    <n v="71795.25"/>
    <n v="0"/>
    <n v="0"/>
    <n v="0"/>
    <n v="358976.27"/>
    <x v="4"/>
  </r>
  <r>
    <x v="6"/>
    <s v="ABONO DE SERVICIOS"/>
    <x v="182"/>
    <n v="138246.5"/>
    <n v="34561.629999999997"/>
    <n v="0"/>
    <n v="0"/>
    <n v="0"/>
    <n v="172808.13"/>
    <x v="8"/>
  </r>
  <r>
    <x v="6"/>
    <s v="ABONO DE SERVICIOS"/>
    <x v="183"/>
    <n v="2560"/>
    <n v="640"/>
    <n v="0"/>
    <n v="0"/>
    <n v="0"/>
    <n v="3200"/>
    <x v="15"/>
  </r>
  <r>
    <x v="6"/>
    <s v="ABONO DE SERVICIOS"/>
    <x v="184"/>
    <n v="2560"/>
    <n v="640"/>
    <n v="0"/>
    <n v="0"/>
    <n v="0"/>
    <n v="3200"/>
    <x v="15"/>
  </r>
  <r>
    <x v="6"/>
    <s v="ABONO DE SERVICIOS"/>
    <x v="185"/>
    <n v="2560"/>
    <n v="640"/>
    <n v="0"/>
    <n v="0"/>
    <n v="0"/>
    <n v="3200"/>
    <x v="15"/>
  </r>
  <r>
    <x v="6"/>
    <s v="ABONO DE SERVICIOS"/>
    <x v="186"/>
    <n v="2560"/>
    <n v="640"/>
    <n v="0"/>
    <n v="0"/>
    <n v="0"/>
    <n v="3200"/>
    <x v="15"/>
  </r>
  <r>
    <x v="6"/>
    <s v="ABONO DE SERVICIOS"/>
    <x v="187"/>
    <n v="60000"/>
    <n v="15000"/>
    <n v="0"/>
    <n v="0"/>
    <n v="0"/>
    <n v="75000"/>
    <x v="7"/>
  </r>
  <r>
    <x v="6"/>
    <s v="ABONO DE SERVICIOS"/>
    <x v="188"/>
    <n v="200000"/>
    <n v="50000"/>
    <n v="0"/>
    <n v="0"/>
    <n v="0"/>
    <n v="250000"/>
    <x v="15"/>
  </r>
  <r>
    <x v="6"/>
    <s v="ABONO DE SERVICIOS"/>
    <x v="189"/>
    <n v="277150.02"/>
    <n v="69287.5"/>
    <n v="0"/>
    <n v="0"/>
    <n v="0"/>
    <n v="346437.52"/>
    <x v="4"/>
  </r>
  <r>
    <x v="6"/>
    <s v="ABONO DE SERVICIOS"/>
    <x v="190"/>
    <n v="38720"/>
    <n v="9680"/>
    <n v="0"/>
    <n v="0"/>
    <n v="0"/>
    <n v="48400"/>
    <x v="5"/>
  </r>
  <r>
    <x v="6"/>
    <s v="ABONO DE SERVICIOS"/>
    <x v="191"/>
    <n v="100620.28"/>
    <n v="25155.07"/>
    <n v="0"/>
    <n v="0"/>
    <n v="0"/>
    <n v="125775.35"/>
    <x v="19"/>
  </r>
  <r>
    <x v="6"/>
    <s v="ABONO DE SERVICIOS"/>
    <x v="192"/>
    <n v="338800"/>
    <n v="84700"/>
    <n v="0"/>
    <n v="0"/>
    <n v="0"/>
    <n v="423500"/>
    <x v="27"/>
  </r>
  <r>
    <x v="6"/>
    <s v="ABONO DE SERVICIOS"/>
    <x v="193"/>
    <n v="8639.99"/>
    <n v="2160"/>
    <n v="0"/>
    <n v="0"/>
    <n v="0"/>
    <n v="10799.99"/>
    <x v="43"/>
  </r>
  <r>
    <x v="6"/>
    <s v="ABONO DE SERVICIOS"/>
    <x v="194"/>
    <n v="4714.16"/>
    <n v="1178.54"/>
    <n v="0"/>
    <n v="0"/>
    <n v="0"/>
    <n v="5892.7"/>
    <x v="12"/>
  </r>
  <r>
    <x v="6"/>
    <s v="ABONO DE SERVICIOS"/>
    <x v="195"/>
    <n v="200527.2"/>
    <n v="50131.8"/>
    <n v="0"/>
    <n v="0"/>
    <n v="0"/>
    <n v="250659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A648807-AFB5-4B3A-AAFD-9BF9401D73CF}" name="PivotTable2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3:J67" firstHeaderRow="1" firstDataRow="4" firstDataCol="2"/>
  <pivotFields count="12">
    <pivotField axis="axisCol" compact="0" numFmtId="17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compact="0" outline="0" showAll="0"/>
    <pivotField axis="axisRow" compact="0" outline="0" showAll="0">
      <items count="197">
        <item x="28"/>
        <item x="133"/>
        <item x="29"/>
        <item x="49"/>
        <item x="82"/>
        <item x="0"/>
        <item x="1"/>
        <item x="30"/>
        <item x="50"/>
        <item x="83"/>
        <item x="107"/>
        <item x="134"/>
        <item x="2"/>
        <item x="31"/>
        <item x="51"/>
        <item x="32"/>
        <item x="52"/>
        <item x="108"/>
        <item x="84"/>
        <item x="3"/>
        <item x="135"/>
        <item x="85"/>
        <item x="109"/>
        <item x="136"/>
        <item x="33"/>
        <item x="53"/>
        <item x="4"/>
        <item x="34"/>
        <item x="54"/>
        <item x="137"/>
        <item x="110"/>
        <item x="5"/>
        <item x="35"/>
        <item x="55"/>
        <item x="56"/>
        <item x="111"/>
        <item x="138"/>
        <item x="6"/>
        <item x="7"/>
        <item x="86"/>
        <item x="112"/>
        <item x="113"/>
        <item x="139"/>
        <item x="8"/>
        <item x="87"/>
        <item x="114"/>
        <item x="140"/>
        <item x="115"/>
        <item x="9"/>
        <item x="57"/>
        <item x="88"/>
        <item x="36"/>
        <item x="141"/>
        <item x="37"/>
        <item x="58"/>
        <item x="59"/>
        <item x="10"/>
        <item x="116"/>
        <item x="89"/>
        <item x="142"/>
        <item x="90"/>
        <item x="91"/>
        <item x="117"/>
        <item x="143"/>
        <item x="144"/>
        <item x="60"/>
        <item x="11"/>
        <item x="38"/>
        <item x="12"/>
        <item x="39"/>
        <item x="92"/>
        <item x="61"/>
        <item x="118"/>
        <item x="145"/>
        <item x="119"/>
        <item x="40"/>
        <item x="146"/>
        <item x="62"/>
        <item x="13"/>
        <item x="93"/>
        <item x="120"/>
        <item x="147"/>
        <item x="63"/>
        <item x="121"/>
        <item x="64"/>
        <item x="65"/>
        <item x="94"/>
        <item x="122"/>
        <item x="14"/>
        <item x="148"/>
        <item x="149"/>
        <item x="150"/>
        <item x="123"/>
        <item x="66"/>
        <item x="95"/>
        <item x="151"/>
        <item x="152"/>
        <item x="153"/>
        <item x="15"/>
        <item x="16"/>
        <item x="67"/>
        <item x="68"/>
        <item x="154"/>
        <item x="155"/>
        <item x="124"/>
        <item x="17"/>
        <item x="41"/>
        <item x="69"/>
        <item x="96"/>
        <item x="125"/>
        <item x="126"/>
        <item x="127"/>
        <item x="128"/>
        <item x="129"/>
        <item x="156"/>
        <item x="157"/>
        <item x="158"/>
        <item x="159"/>
        <item x="18"/>
        <item x="19"/>
        <item x="20"/>
        <item x="21"/>
        <item x="42"/>
        <item x="43"/>
        <item x="44"/>
        <item x="45"/>
        <item x="70"/>
        <item x="71"/>
        <item x="72"/>
        <item x="73"/>
        <item x="97"/>
        <item x="98"/>
        <item x="99"/>
        <item x="100"/>
        <item x="46"/>
        <item x="101"/>
        <item x="160"/>
        <item x="22"/>
        <item x="161"/>
        <item x="74"/>
        <item x="102"/>
        <item x="130"/>
        <item x="162"/>
        <item x="75"/>
        <item x="23"/>
        <item x="76"/>
        <item x="24"/>
        <item x="47"/>
        <item x="77"/>
        <item x="103"/>
        <item x="25"/>
        <item x="104"/>
        <item x="78"/>
        <item x="79"/>
        <item x="131"/>
        <item x="26"/>
        <item x="105"/>
        <item x="80"/>
        <item x="163"/>
        <item x="164"/>
        <item x="81"/>
        <item x="106"/>
        <item x="132"/>
        <item x="165"/>
        <item x="48"/>
        <item x="27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t="default"/>
      </items>
    </pivotField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compact="0" numFmtId="165" outline="0" showAll="0"/>
    <pivotField dataField="1" compact="0" numFmtId="165" outline="0" showAll="0"/>
    <pivotField axis="axisRow" compact="0" outline="0" showAll="0">
      <items count="45">
        <item sd="0" x="20"/>
        <item sd="0" x="37"/>
        <item sd="0" x="21"/>
        <item sd="0" x="0"/>
        <item sd="0" x="1"/>
        <item sd="0" x="2"/>
        <item sd="0" x="3"/>
        <item sd="0" x="22"/>
        <item sd="0" x="36"/>
        <item sd="0" x="4"/>
        <item sd="0" x="5"/>
        <item sd="0" x="38"/>
        <item sd="0" x="6"/>
        <item sd="0" x="31"/>
        <item sd="0" x="7"/>
        <item sd="0" x="8"/>
        <item sd="0" x="32"/>
        <item sd="0" x="33"/>
        <item sd="0" x="9"/>
        <item sd="0" x="10"/>
        <item sd="0" x="23"/>
        <item sd="0" x="24"/>
        <item sd="0" x="11"/>
        <item sd="0" x="34"/>
        <item sd="0" x="25"/>
        <item sd="0" x="12"/>
        <item x="26"/>
        <item sd="0" x="13"/>
        <item sd="0" x="14"/>
        <item sd="0" x="15"/>
        <item sd="0" x="27"/>
        <item x="28"/>
        <item sd="0" x="16"/>
        <item sd="0" x="17"/>
        <item sd="0" x="35"/>
        <item sd="0" x="29"/>
        <item sd="0" x="30"/>
        <item sd="0" x="18"/>
        <item sd="0" x="19"/>
        <item sd="0" x="39"/>
        <item x="40"/>
        <item x="41"/>
        <item x="42"/>
        <item x="43"/>
        <item t="default" sd="0"/>
      </items>
    </pivotField>
    <pivotField axis="axisCol" compact="0" outline="0"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x="367"/>
        <item t="default"/>
      </items>
    </pivotField>
    <pivotField axis="axisCol" compact="0" outline="0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Fields count="2">
    <field x="9"/>
    <field x="2"/>
  </rowFields>
  <rowItems count="6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  <x v="90"/>
    </i>
    <i r="1">
      <x v="91"/>
    </i>
    <i r="1">
      <x v="92"/>
    </i>
    <i r="1">
      <x v="93"/>
    </i>
    <i r="1">
      <x v="94"/>
    </i>
    <i r="1">
      <x v="95"/>
    </i>
    <i r="1">
      <x v="96"/>
    </i>
    <i r="1">
      <x v="97"/>
    </i>
    <i r="1">
      <x v="171"/>
    </i>
    <i r="1">
      <x v="172"/>
    </i>
    <i r="1">
      <x v="173"/>
    </i>
    <i t="default">
      <x v="26"/>
    </i>
    <i>
      <x v="27"/>
    </i>
    <i>
      <x v="28"/>
    </i>
    <i>
      <x v="29"/>
    </i>
    <i>
      <x v="30"/>
    </i>
    <i>
      <x v="31"/>
      <x v="143"/>
    </i>
    <i t="default"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  <x v="168"/>
    </i>
    <i t="default">
      <x v="40"/>
    </i>
    <i>
      <x v="41"/>
      <x v="169"/>
    </i>
    <i t="default">
      <x v="41"/>
    </i>
    <i>
      <x v="42"/>
      <x v="170"/>
    </i>
    <i t="default">
      <x v="42"/>
    </i>
    <i>
      <x v="43"/>
      <x v="193"/>
    </i>
    <i t="default">
      <x v="43"/>
    </i>
    <i t="grand">
      <x/>
    </i>
  </rowItems>
  <colFields count="3">
    <field x="11"/>
    <field x="10"/>
    <field x="0"/>
  </colFields>
  <colItems count="8"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Sum of TOTAL" fld="8" baseField="9" baseItem="0" numFmtId="164"/>
  </dataFields>
  <formats count="81">
    <format dxfId="80">
      <pivotArea dataOnly="0" labelOnly="1" outline="0" fieldPosition="0">
        <references count="1">
          <reference field="9" count="1" defaultSubtotal="1">
            <x v="0"/>
          </reference>
        </references>
      </pivotArea>
    </format>
    <format dxfId="79">
      <pivotArea dataOnly="0" labelOnly="1" outline="0" fieldPosition="0">
        <references count="1">
          <reference field="9" count="1" defaultSubtotal="1">
            <x v="1"/>
          </reference>
        </references>
      </pivotArea>
    </format>
    <format dxfId="78">
      <pivotArea dataOnly="0" labelOnly="1" outline="0" fieldPosition="0">
        <references count="1">
          <reference field="9" count="1" defaultSubtotal="1">
            <x v="2"/>
          </reference>
        </references>
      </pivotArea>
    </format>
    <format dxfId="77">
      <pivotArea dataOnly="0" labelOnly="1" outline="0" fieldPosition="0">
        <references count="1">
          <reference field="9" count="1" defaultSubtotal="1">
            <x v="3"/>
          </reference>
        </references>
      </pivotArea>
    </format>
    <format dxfId="76">
      <pivotArea dataOnly="0" labelOnly="1" outline="0" fieldPosition="0">
        <references count="1">
          <reference field="9" count="1" defaultSubtotal="1">
            <x v="4"/>
          </reference>
        </references>
      </pivotArea>
    </format>
    <format dxfId="75">
      <pivotArea dataOnly="0" labelOnly="1" outline="0" fieldPosition="0">
        <references count="1">
          <reference field="9" count="1" defaultSubtotal="1">
            <x v="5"/>
          </reference>
        </references>
      </pivotArea>
    </format>
    <format dxfId="74">
      <pivotArea dataOnly="0" labelOnly="1" outline="0" fieldPosition="0">
        <references count="1">
          <reference field="9" count="1" defaultSubtotal="1">
            <x v="6"/>
          </reference>
        </references>
      </pivotArea>
    </format>
    <format dxfId="73">
      <pivotArea dataOnly="0" labelOnly="1" outline="0" fieldPosition="0">
        <references count="1">
          <reference field="9" count="1" defaultSubtotal="1">
            <x v="7"/>
          </reference>
        </references>
      </pivotArea>
    </format>
    <format dxfId="72">
      <pivotArea dataOnly="0" labelOnly="1" outline="0" fieldPosition="0">
        <references count="1">
          <reference field="9" count="1" defaultSubtotal="1">
            <x v="8"/>
          </reference>
        </references>
      </pivotArea>
    </format>
    <format dxfId="71">
      <pivotArea dataOnly="0" labelOnly="1" outline="0" fieldPosition="0">
        <references count="1">
          <reference field="9" count="1" defaultSubtotal="1">
            <x v="9"/>
          </reference>
        </references>
      </pivotArea>
    </format>
    <format dxfId="70">
      <pivotArea dataOnly="0" labelOnly="1" outline="0" fieldPosition="0">
        <references count="1">
          <reference field="9" count="1" defaultSubtotal="1">
            <x v="10"/>
          </reference>
        </references>
      </pivotArea>
    </format>
    <format dxfId="69">
      <pivotArea dataOnly="0" labelOnly="1" outline="0" fieldPosition="0">
        <references count="1">
          <reference field="9" count="1" defaultSubtotal="1">
            <x v="11"/>
          </reference>
        </references>
      </pivotArea>
    </format>
    <format dxfId="68">
      <pivotArea dataOnly="0" labelOnly="1" outline="0" fieldPosition="0">
        <references count="1">
          <reference field="9" count="1" defaultSubtotal="1">
            <x v="12"/>
          </reference>
        </references>
      </pivotArea>
    </format>
    <format dxfId="67">
      <pivotArea dataOnly="0" labelOnly="1" outline="0" fieldPosition="0">
        <references count="1">
          <reference field="9" count="1" defaultSubtotal="1">
            <x v="13"/>
          </reference>
        </references>
      </pivotArea>
    </format>
    <format dxfId="66">
      <pivotArea dataOnly="0" labelOnly="1" outline="0" fieldPosition="0">
        <references count="1">
          <reference field="9" count="1" defaultSubtotal="1">
            <x v="14"/>
          </reference>
        </references>
      </pivotArea>
    </format>
    <format dxfId="65">
      <pivotArea dataOnly="0" labelOnly="1" outline="0" fieldPosition="0">
        <references count="1">
          <reference field="9" count="1" defaultSubtotal="1">
            <x v="15"/>
          </reference>
        </references>
      </pivotArea>
    </format>
    <format dxfId="64">
      <pivotArea dataOnly="0" labelOnly="1" outline="0" fieldPosition="0">
        <references count="1">
          <reference field="9" count="1" defaultSubtotal="1">
            <x v="16"/>
          </reference>
        </references>
      </pivotArea>
    </format>
    <format dxfId="63">
      <pivotArea dataOnly="0" labelOnly="1" outline="0" fieldPosition="0">
        <references count="1">
          <reference field="9" count="1" defaultSubtotal="1">
            <x v="17"/>
          </reference>
        </references>
      </pivotArea>
    </format>
    <format dxfId="62">
      <pivotArea dataOnly="0" labelOnly="1" outline="0" fieldPosition="0">
        <references count="1">
          <reference field="9" count="1" defaultSubtotal="1">
            <x v="18"/>
          </reference>
        </references>
      </pivotArea>
    </format>
    <format dxfId="61">
      <pivotArea dataOnly="0" labelOnly="1" outline="0" fieldPosition="0">
        <references count="1">
          <reference field="9" count="1" defaultSubtotal="1">
            <x v="19"/>
          </reference>
        </references>
      </pivotArea>
    </format>
    <format dxfId="60">
      <pivotArea dataOnly="0" labelOnly="1" outline="0" fieldPosition="0">
        <references count="1">
          <reference field="9" count="1" defaultSubtotal="1">
            <x v="20"/>
          </reference>
        </references>
      </pivotArea>
    </format>
    <format dxfId="59">
      <pivotArea dataOnly="0" labelOnly="1" outline="0" fieldPosition="0">
        <references count="1">
          <reference field="9" count="1" defaultSubtotal="1">
            <x v="21"/>
          </reference>
        </references>
      </pivotArea>
    </format>
    <format dxfId="58">
      <pivotArea dataOnly="0" labelOnly="1" outline="0" fieldPosition="0">
        <references count="1">
          <reference field="9" count="1" defaultSubtotal="1">
            <x v="22"/>
          </reference>
        </references>
      </pivotArea>
    </format>
    <format dxfId="57">
      <pivotArea dataOnly="0" labelOnly="1" outline="0" fieldPosition="0">
        <references count="1">
          <reference field="9" count="1" defaultSubtotal="1">
            <x v="23"/>
          </reference>
        </references>
      </pivotArea>
    </format>
    <format dxfId="56">
      <pivotArea dataOnly="0" labelOnly="1" outline="0" fieldPosition="0">
        <references count="1">
          <reference field="9" count="1" defaultSubtotal="1">
            <x v="24"/>
          </reference>
        </references>
      </pivotArea>
    </format>
    <format dxfId="55">
      <pivotArea dataOnly="0" labelOnly="1" outline="0" fieldPosition="0">
        <references count="1">
          <reference field="9" count="1" defaultSubtotal="1">
            <x v="25"/>
          </reference>
        </references>
      </pivotArea>
    </format>
    <format dxfId="54">
      <pivotArea dataOnly="0" labelOnly="1" outline="0" fieldPosition="0">
        <references count="1">
          <reference field="9" count="1" defaultSubtotal="1">
            <x v="26"/>
          </reference>
        </references>
      </pivotArea>
    </format>
    <format dxfId="53">
      <pivotArea dataOnly="0" labelOnly="1" outline="0" fieldPosition="0">
        <references count="1">
          <reference field="9" count="1" defaultSubtotal="1">
            <x v="27"/>
          </reference>
        </references>
      </pivotArea>
    </format>
    <format dxfId="52">
      <pivotArea dataOnly="0" labelOnly="1" outline="0" fieldPosition="0">
        <references count="1">
          <reference field="9" count="1" defaultSubtotal="1">
            <x v="28"/>
          </reference>
        </references>
      </pivotArea>
    </format>
    <format dxfId="51">
      <pivotArea dataOnly="0" labelOnly="1" outline="0" fieldPosition="0">
        <references count="1">
          <reference field="9" count="1" defaultSubtotal="1">
            <x v="29"/>
          </reference>
        </references>
      </pivotArea>
    </format>
    <format dxfId="50">
      <pivotArea dataOnly="0" labelOnly="1" outline="0" fieldPosition="0">
        <references count="1">
          <reference field="9" count="1" defaultSubtotal="1">
            <x v="30"/>
          </reference>
        </references>
      </pivotArea>
    </format>
    <format dxfId="49">
      <pivotArea dataOnly="0" labelOnly="1" outline="0" fieldPosition="0">
        <references count="1">
          <reference field="9" count="1" defaultSubtotal="1">
            <x v="31"/>
          </reference>
        </references>
      </pivotArea>
    </format>
    <format dxfId="48">
      <pivotArea dataOnly="0" labelOnly="1" outline="0" fieldPosition="0">
        <references count="1">
          <reference field="9" count="1" defaultSubtotal="1">
            <x v="32"/>
          </reference>
        </references>
      </pivotArea>
    </format>
    <format dxfId="47">
      <pivotArea dataOnly="0" labelOnly="1" outline="0" fieldPosition="0">
        <references count="1">
          <reference field="9" count="1" defaultSubtotal="1">
            <x v="33"/>
          </reference>
        </references>
      </pivotArea>
    </format>
    <format dxfId="46">
      <pivotArea dataOnly="0" labelOnly="1" outline="0" fieldPosition="0">
        <references count="1">
          <reference field="9" count="1" defaultSubtotal="1">
            <x v="34"/>
          </reference>
        </references>
      </pivotArea>
    </format>
    <format dxfId="45">
      <pivotArea dataOnly="0" labelOnly="1" outline="0" fieldPosition="0">
        <references count="1">
          <reference field="9" count="1" defaultSubtotal="1">
            <x v="35"/>
          </reference>
        </references>
      </pivotArea>
    </format>
    <format dxfId="44">
      <pivotArea dataOnly="0" labelOnly="1" outline="0" fieldPosition="0">
        <references count="1">
          <reference field="9" count="1" defaultSubtotal="1">
            <x v="36"/>
          </reference>
        </references>
      </pivotArea>
    </format>
    <format dxfId="43">
      <pivotArea dataOnly="0" labelOnly="1" outline="0" fieldPosition="0">
        <references count="1">
          <reference field="9" count="1" defaultSubtotal="1">
            <x v="37"/>
          </reference>
        </references>
      </pivotArea>
    </format>
    <format dxfId="42">
      <pivotArea dataOnly="0" labelOnly="1" outline="0" fieldPosition="0">
        <references count="2">
          <reference field="2" count="1">
            <x v="0"/>
          </reference>
          <reference field="9" count="1" selected="0">
            <x v="0"/>
          </reference>
        </references>
      </pivotArea>
    </format>
    <format dxfId="41">
      <pivotArea dataOnly="0" labelOnly="1" outline="0" fieldPosition="0">
        <references count="2">
          <reference field="2" count="1">
            <x v="1"/>
          </reference>
          <reference field="9" count="1" selected="0">
            <x v="1"/>
          </reference>
        </references>
      </pivotArea>
    </format>
    <format dxfId="40">
      <pivotArea dataOnly="0" labelOnly="1" outline="0" fieldPosition="0">
        <references count="2">
          <reference field="2" count="3">
            <x v="2"/>
            <x v="3"/>
            <x v="4"/>
          </reference>
          <reference field="9" count="1" selected="0">
            <x v="2"/>
          </reference>
        </references>
      </pivotArea>
    </format>
    <format dxfId="39">
      <pivotArea dataOnly="0" labelOnly="1" outline="0" fieldPosition="0">
        <references count="2">
          <reference field="2" count="7">
            <x v="5"/>
            <x v="6"/>
            <x v="7"/>
            <x v="8"/>
            <x v="9"/>
            <x v="10"/>
            <x v="11"/>
          </reference>
          <reference field="9" count="1" selected="0">
            <x v="3"/>
          </reference>
        </references>
      </pivotArea>
    </format>
    <format dxfId="38">
      <pivotArea dataOnly="0" labelOnly="1" outline="0" fieldPosition="0">
        <references count="2">
          <reference field="2" count="3">
            <x v="12"/>
            <x v="13"/>
            <x v="14"/>
          </reference>
          <reference field="9" count="1" selected="0">
            <x v="4"/>
          </reference>
        </references>
      </pivotArea>
    </format>
    <format dxfId="37">
      <pivotArea dataOnly="0" labelOnly="1" outline="0" fieldPosition="0">
        <references count="2">
          <reference field="2" count="6">
            <x v="15"/>
            <x v="16"/>
            <x v="17"/>
            <x v="18"/>
            <x v="19"/>
            <x v="20"/>
          </reference>
          <reference field="9" count="1" selected="0">
            <x v="5"/>
          </reference>
        </references>
      </pivotArea>
    </format>
    <format dxfId="36">
      <pivotArea dataOnly="0" labelOnly="1" outline="0" fieldPosition="0">
        <references count="2">
          <reference field="2" count="6">
            <x v="21"/>
            <x v="22"/>
            <x v="23"/>
            <x v="24"/>
            <x v="25"/>
            <x v="26"/>
          </reference>
          <reference field="9" count="1" selected="0">
            <x v="6"/>
          </reference>
        </references>
      </pivotArea>
    </format>
    <format dxfId="35">
      <pivotArea dataOnly="0" labelOnly="1" outline="0" fieldPosition="0">
        <references count="2">
          <reference field="2" count="2">
            <x v="27"/>
            <x v="28"/>
          </reference>
          <reference field="9" count="1" selected="0">
            <x v="7"/>
          </reference>
        </references>
      </pivotArea>
    </format>
    <format dxfId="34">
      <pivotArea dataOnly="0" labelOnly="1" outline="0" fieldPosition="0">
        <references count="2">
          <reference field="2" count="2">
            <x v="29"/>
            <x v="30"/>
          </reference>
          <reference field="9" count="1" selected="0">
            <x v="8"/>
          </reference>
        </references>
      </pivotArea>
    </format>
    <format dxfId="33">
      <pivotArea dataOnly="0" labelOnly="1" outline="0" fieldPosition="0">
        <references count="2">
          <reference field="2" count="6">
            <x v="31"/>
            <x v="32"/>
            <x v="33"/>
            <x v="34"/>
            <x v="35"/>
            <x v="36"/>
          </reference>
          <reference field="9" count="1" selected="0">
            <x v="9"/>
          </reference>
        </references>
      </pivotArea>
    </format>
    <format dxfId="32">
      <pivotArea dataOnly="0" labelOnly="1" outline="0" fieldPosition="0">
        <references count="2">
          <reference field="2" count="5">
            <x v="37"/>
            <x v="38"/>
            <x v="39"/>
            <x v="40"/>
            <x v="41"/>
          </reference>
          <reference field="9" count="1" selected="0">
            <x v="10"/>
          </reference>
        </references>
      </pivotArea>
    </format>
    <format dxfId="31">
      <pivotArea dataOnly="0" labelOnly="1" outline="0" fieldPosition="0">
        <references count="2">
          <reference field="2" count="1">
            <x v="42"/>
          </reference>
          <reference field="9" count="1" selected="0">
            <x v="11"/>
          </reference>
        </references>
      </pivotArea>
    </format>
    <format dxfId="30">
      <pivotArea dataOnly="0" labelOnly="1" outline="0" fieldPosition="0">
        <references count="2">
          <reference field="2" count="1">
            <x v="43"/>
          </reference>
          <reference field="9" count="1" selected="0">
            <x v="12"/>
          </reference>
        </references>
      </pivotArea>
    </format>
    <format dxfId="29">
      <pivotArea dataOnly="0" labelOnly="1" outline="0" fieldPosition="0">
        <references count="2">
          <reference field="2" count="3">
            <x v="44"/>
            <x v="45"/>
            <x v="46"/>
          </reference>
          <reference field="9" count="1" selected="0">
            <x v="13"/>
          </reference>
        </references>
      </pivotArea>
    </format>
    <format dxfId="28">
      <pivotArea dataOnly="0" labelOnly="1" outline="0" fieldPosition="0">
        <references count="2">
          <reference field="2" count="6">
            <x v="47"/>
            <x v="48"/>
            <x v="49"/>
            <x v="50"/>
            <x v="51"/>
            <x v="52"/>
          </reference>
          <reference field="9" count="1" selected="0">
            <x v="14"/>
          </reference>
        </references>
      </pivotArea>
    </format>
    <format dxfId="27">
      <pivotArea dataOnly="0" labelOnly="1" outline="0" fieldPosition="0">
        <references count="2">
          <reference field="2" count="7">
            <x v="53"/>
            <x v="54"/>
            <x v="55"/>
            <x v="56"/>
            <x v="57"/>
            <x v="58"/>
            <x v="59"/>
          </reference>
          <reference field="9" count="1" selected="0">
            <x v="15"/>
          </reference>
        </references>
      </pivotArea>
    </format>
    <format dxfId="26">
      <pivotArea dataOnly="0" labelOnly="1" outline="0" fieldPosition="0">
        <references count="2">
          <reference field="2" count="1">
            <x v="60"/>
          </reference>
          <reference field="9" count="1" selected="0">
            <x v="16"/>
          </reference>
        </references>
      </pivotArea>
    </format>
    <format dxfId="25">
      <pivotArea dataOnly="0" labelOnly="1" outline="0" fieldPosition="0">
        <references count="2">
          <reference field="2" count="3">
            <x v="61"/>
            <x v="62"/>
            <x v="63"/>
          </reference>
          <reference field="9" count="1" selected="0">
            <x v="17"/>
          </reference>
        </references>
      </pivotArea>
    </format>
    <format dxfId="24">
      <pivotArea dataOnly="0" labelOnly="1" outline="0" fieldPosition="0">
        <references count="2">
          <reference field="2" count="4">
            <x v="64"/>
            <x v="65"/>
            <x v="66"/>
            <x v="67"/>
          </reference>
          <reference field="9" count="1" selected="0">
            <x v="18"/>
          </reference>
        </references>
      </pivotArea>
    </format>
    <format dxfId="23">
      <pivotArea dataOnly="0" labelOnly="1" outline="0" fieldPosition="0">
        <references count="2">
          <reference field="2" count="6">
            <x v="68"/>
            <x v="69"/>
            <x v="70"/>
            <x v="71"/>
            <x v="72"/>
            <x v="73"/>
          </reference>
          <reference field="9" count="1" selected="0">
            <x v="19"/>
          </reference>
        </references>
      </pivotArea>
    </format>
    <format dxfId="22">
      <pivotArea dataOnly="0" labelOnly="1" outline="0" fieldPosition="0">
        <references count="2">
          <reference field="2" count="3">
            <x v="74"/>
            <x v="75"/>
            <x v="76"/>
          </reference>
          <reference field="9" count="1" selected="0">
            <x v="20"/>
          </reference>
        </references>
      </pivotArea>
    </format>
    <format dxfId="21">
      <pivotArea dataOnly="0" labelOnly="1" outline="0" fieldPosition="0">
        <references count="2">
          <reference field="2" count="1">
            <x v="77"/>
          </reference>
          <reference field="9" count="1" selected="0">
            <x v="21"/>
          </reference>
        </references>
      </pivotArea>
    </format>
    <format dxfId="20">
      <pivotArea dataOnly="0" labelOnly="1" outline="0" fieldPosition="0">
        <references count="2">
          <reference field="2" count="1">
            <x v="78"/>
          </reference>
          <reference field="9" count="1" selected="0">
            <x v="22"/>
          </reference>
        </references>
      </pivotArea>
    </format>
    <format dxfId="19">
      <pivotArea dataOnly="0" labelOnly="1" outline="0" fieldPosition="0">
        <references count="2">
          <reference field="2" count="3">
            <x v="79"/>
            <x v="80"/>
            <x v="81"/>
          </reference>
          <reference field="9" count="1" selected="0">
            <x v="23"/>
          </reference>
        </references>
      </pivotArea>
    </format>
    <format dxfId="18">
      <pivotArea dataOnly="0" labelOnly="1" outline="0" fieldPosition="0">
        <references count="2">
          <reference field="2" count="2">
            <x v="82"/>
            <x v="83"/>
          </reference>
          <reference field="9" count="1" selected="0">
            <x v="24"/>
          </reference>
        </references>
      </pivotArea>
    </format>
    <format dxfId="17">
      <pivotArea dataOnly="0" labelOnly="1" outline="0" fieldPosition="0">
        <references count="2">
          <reference field="2" count="6">
            <x v="84"/>
            <x v="85"/>
            <x v="86"/>
            <x v="87"/>
            <x v="88"/>
            <x v="89"/>
          </reference>
          <reference field="9" count="1" selected="0">
            <x v="25"/>
          </reference>
        </references>
      </pivotArea>
    </format>
    <format dxfId="16">
      <pivotArea dataOnly="0" labelOnly="1" outline="0" fieldPosition="0">
        <references count="2">
          <reference field="2" count="8">
            <x v="90"/>
            <x v="91"/>
            <x v="92"/>
            <x v="93"/>
            <x v="94"/>
            <x v="95"/>
            <x v="96"/>
            <x v="97"/>
          </reference>
          <reference field="9" count="1" selected="0">
            <x v="26"/>
          </reference>
        </references>
      </pivotArea>
    </format>
    <format dxfId="15">
      <pivotArea dataOnly="0" labelOnly="1" outline="0" fieldPosition="0">
        <references count="2">
          <reference field="2" count="7">
            <x v="98"/>
            <x v="99"/>
            <x v="100"/>
            <x v="101"/>
            <x v="102"/>
            <x v="103"/>
            <x v="104"/>
          </reference>
          <reference field="9" count="1" selected="0">
            <x v="27"/>
          </reference>
        </references>
      </pivotArea>
    </format>
    <format dxfId="14">
      <pivotArea dataOnly="0" labelOnly="1" outline="0" fieldPosition="0">
        <references count="2">
          <reference field="2" count="5">
            <x v="105"/>
            <x v="106"/>
            <x v="107"/>
            <x v="108"/>
            <x v="109"/>
          </reference>
          <reference field="9" count="1" selected="0">
            <x v="28"/>
          </reference>
        </references>
      </pivotArea>
    </format>
    <format dxfId="13">
      <pivotArea dataOnly="0" labelOnly="1" outline="0" fieldPosition="0">
        <references count="2">
          <reference field="2" count="29">
            <x v="110"/>
            <x v="111"/>
            <x v="112"/>
            <x v="113"/>
            <x v="114"/>
            <x v="115"/>
            <x v="116"/>
            <x v="117"/>
            <x v="118"/>
            <x v="119"/>
            <x v="120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</reference>
          <reference field="9" count="1" selected="0">
            <x v="29"/>
          </reference>
        </references>
      </pivotArea>
    </format>
    <format dxfId="12">
      <pivotArea dataOnly="0" labelOnly="1" outline="0" fieldPosition="0">
        <references count="2">
          <reference field="2" count="4">
            <x v="139"/>
            <x v="140"/>
            <x v="141"/>
            <x v="142"/>
          </reference>
          <reference field="9" count="1" selected="0">
            <x v="30"/>
          </reference>
        </references>
      </pivotArea>
    </format>
    <format dxfId="11">
      <pivotArea dataOnly="0" labelOnly="1" outline="0" fieldPosition="0">
        <references count="2">
          <reference field="2" count="1">
            <x v="143"/>
          </reference>
          <reference field="9" count="1" selected="0">
            <x v="31"/>
          </reference>
        </references>
      </pivotArea>
    </format>
    <format dxfId="10">
      <pivotArea dataOnly="0" labelOnly="1" outline="0" fieldPosition="0">
        <references count="2">
          <reference field="2" count="2">
            <x v="144"/>
            <x v="145"/>
          </reference>
          <reference field="9" count="1" selected="0">
            <x v="32"/>
          </reference>
        </references>
      </pivotArea>
    </format>
    <format dxfId="9">
      <pivotArea dataOnly="0" labelOnly="1" outline="0" fieldPosition="0">
        <references count="2">
          <reference field="2" count="5">
            <x v="146"/>
            <x v="147"/>
            <x v="148"/>
            <x v="149"/>
            <x v="150"/>
          </reference>
          <reference field="9" count="1" selected="0">
            <x v="33"/>
          </reference>
        </references>
      </pivotArea>
    </format>
    <format dxfId="8">
      <pivotArea dataOnly="0" labelOnly="1" outline="0" fieldPosition="0">
        <references count="2">
          <reference field="2" count="1">
            <x v="151"/>
          </reference>
          <reference field="9" count="1" selected="0">
            <x v="34"/>
          </reference>
        </references>
      </pivotArea>
    </format>
    <format dxfId="7">
      <pivotArea dataOnly="0" labelOnly="1" outline="0" fieldPosition="0">
        <references count="2">
          <reference field="2" count="1">
            <x v="152"/>
          </reference>
          <reference field="9" count="1" selected="0">
            <x v="35"/>
          </reference>
        </references>
      </pivotArea>
    </format>
    <format dxfId="6">
      <pivotArea dataOnly="0" labelOnly="1" outline="0" fieldPosition="0">
        <references count="2">
          <reference field="2" count="1">
            <x v="153"/>
          </reference>
          <reference field="9" count="1" selected="0">
            <x v="36"/>
          </reference>
        </references>
      </pivotArea>
    </format>
    <format dxfId="5">
      <pivotArea dataOnly="0" labelOnly="1" outline="0" fieldPosition="0">
        <references count="2">
          <reference field="2" count="6">
            <x v="154"/>
            <x v="155"/>
            <x v="156"/>
            <x v="157"/>
            <x v="158"/>
            <x v="159"/>
          </reference>
          <reference field="9" count="1" selected="0">
            <x v="37"/>
          </reference>
        </references>
      </pivotArea>
    </format>
    <format dxfId="4">
      <pivotArea dataOnly="0" labelOnly="1" outline="0" fieldPosition="0">
        <references count="2">
          <reference field="2" count="6">
            <x v="160"/>
            <x v="161"/>
            <x v="162"/>
            <x v="163"/>
            <x v="164"/>
            <x v="165"/>
          </reference>
          <reference field="9" count="1" selected="0">
            <x v="38"/>
          </reference>
        </references>
      </pivotArea>
    </format>
    <format dxfId="3">
      <pivotArea dataOnly="0" labelOnly="1" outline="0" fieldPosition="0">
        <references count="2">
          <reference field="2" count="1">
            <x v="172"/>
          </reference>
          <reference field="9" count="1" selected="0">
            <x v="26"/>
          </reference>
        </references>
      </pivotArea>
    </format>
    <format dxfId="2">
      <pivotArea dataOnly="0" labelOnly="1" outline="0" fieldPosition="0">
        <references count="2">
          <reference field="2" count="1">
            <x v="171"/>
          </reference>
          <reference field="9" count="1" selected="0">
            <x v="26"/>
          </reference>
        </references>
      </pivotArea>
    </format>
    <format dxfId="1">
      <pivotArea dataOnly="0" labelOnly="1" outline="0" fieldPosition="0">
        <references count="2">
          <reference field="2" count="1">
            <x v="171"/>
          </reference>
          <reference field="9" count="1" selected="0">
            <x v="26"/>
          </reference>
        </references>
      </pivotArea>
    </format>
    <format dxfId="0">
      <pivotArea outline="0" fieldPosition="0">
        <references count="3">
          <reference field="2" count="3" selected="0">
            <x v="95"/>
            <x v="96"/>
            <x v="97"/>
          </reference>
          <reference field="9" count="1" selected="0">
            <x v="26"/>
          </reference>
          <reference field="11" count="1" selected="0">
            <x v="6"/>
          </reference>
        </references>
      </pivotArea>
    </format>
  </formats>
  <conditionalFormats count="1">
    <conditionalFormat priority="1">
      <pivotAreas count="1">
        <pivotArea type="data" grandCol="1" outline="0" collapsedLevelsAreSubtotals="1" fieldPosition="0">
          <references count="2">
            <reference field="4294967294" count="1" selected="0">
              <x v="0"/>
            </reference>
            <reference field="9" count="39" selected="0">
              <x v="0"/>
              <x v="1"/>
              <x v="2"/>
              <x v="3"/>
              <x v="4"/>
              <x v="5"/>
              <x v="6"/>
              <x v="7"/>
              <x v="8"/>
              <x v="9"/>
              <x v="10"/>
              <x v="11"/>
              <x v="12"/>
              <x v="13"/>
              <x v="14"/>
              <x v="15"/>
              <x v="16"/>
              <x v="17"/>
              <x v="18"/>
              <x v="19"/>
              <x v="20"/>
              <x v="21"/>
              <x v="22"/>
              <x v="23"/>
              <x v="24"/>
              <x v="25"/>
              <x v="26"/>
              <x v="27"/>
              <x v="28"/>
              <x v="29"/>
              <x v="30"/>
              <x v="31"/>
              <x v="32"/>
              <x v="33"/>
              <x v="34"/>
              <x v="35"/>
              <x v="36"/>
              <x v="37"/>
              <x v="38"/>
            </reference>
          </references>
        </pivotArea>
      </pivotAreas>
    </conditionalFormat>
  </conditionalFormats>
  <pivotTableStyleInfo name="PivotStyleLight16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C8C44-8B19-4CB3-B3A4-6C3886E8641F}">
  <sheetPr>
    <pageSetUpPr fitToPage="1"/>
  </sheetPr>
  <dimension ref="A1:O67"/>
  <sheetViews>
    <sheetView showGridLines="0" tabSelected="1" zoomScale="80" zoomScaleNormal="80" workbookViewId="0"/>
  </sheetViews>
  <sheetFormatPr baseColWidth="10" defaultColWidth="9.140625" defaultRowHeight="15" x14ac:dyDescent="0.25"/>
  <cols>
    <col min="1" max="1" width="14.85546875" customWidth="1"/>
    <col min="2" max="2" width="80.140625" customWidth="1"/>
    <col min="3" max="10" width="15.28515625" customWidth="1"/>
    <col min="11" max="11" width="9.7109375" bestFit="1" customWidth="1"/>
    <col min="12" max="12" width="8.140625" bestFit="1" customWidth="1"/>
    <col min="13" max="13" width="7.5703125" bestFit="1" customWidth="1"/>
    <col min="14" max="14" width="10.42578125" customWidth="1"/>
    <col min="15" max="15" width="9" style="8" customWidth="1"/>
    <col min="16" max="16" width="6.85546875" bestFit="1" customWidth="1"/>
    <col min="17" max="17" width="9.5703125" bestFit="1" customWidth="1"/>
    <col min="18" max="18" width="8" bestFit="1" customWidth="1"/>
    <col min="19" max="19" width="10.140625" bestFit="1" customWidth="1"/>
  </cols>
  <sheetData>
    <row r="1" spans="1:15" x14ac:dyDescent="0.25">
      <c r="A1" s="6" t="s">
        <v>226</v>
      </c>
    </row>
    <row r="3" spans="1:15" x14ac:dyDescent="0.25">
      <c r="A3" s="5" t="s">
        <v>223</v>
      </c>
      <c r="C3" s="5" t="s">
        <v>224</v>
      </c>
      <c r="D3" s="5" t="s">
        <v>225</v>
      </c>
      <c r="E3" s="5" t="s">
        <v>34</v>
      </c>
    </row>
    <row r="4" spans="1:15" x14ac:dyDescent="0.25">
      <c r="C4" t="s">
        <v>217</v>
      </c>
      <c r="D4" t="s">
        <v>218</v>
      </c>
      <c r="E4" t="s">
        <v>219</v>
      </c>
      <c r="F4" t="s">
        <v>220</v>
      </c>
      <c r="G4" t="s">
        <v>221</v>
      </c>
      <c r="H4" t="s">
        <v>222</v>
      </c>
      <c r="I4" t="s">
        <v>264</v>
      </c>
      <c r="J4" t="s">
        <v>216</v>
      </c>
    </row>
    <row r="6" spans="1:15" x14ac:dyDescent="0.25">
      <c r="A6" s="5" t="s">
        <v>214</v>
      </c>
      <c r="B6" s="5" t="s">
        <v>215</v>
      </c>
    </row>
    <row r="7" spans="1:15" hidden="1" x14ac:dyDescent="0.25">
      <c r="A7" t="s">
        <v>175</v>
      </c>
      <c r="C7" s="7"/>
      <c r="D7" s="7">
        <v>11495</v>
      </c>
      <c r="E7" s="7"/>
      <c r="F7" s="7"/>
      <c r="G7" s="7"/>
      <c r="H7" s="7"/>
      <c r="I7" s="7"/>
      <c r="J7" s="7">
        <v>11495</v>
      </c>
      <c r="O7" s="8">
        <f>GETPIVOTDATA("TOTAL",$A$3,"NOMBRE PROVEEDOR","ADRIAN FERNANDO COGLIANO")/GETPIVOTDATA("TOTAL",$A$3)</f>
        <v>1.1601964331033503E-4</v>
      </c>
    </row>
    <row r="8" spans="1:15" hidden="1" x14ac:dyDescent="0.25">
      <c r="A8" t="s">
        <v>176</v>
      </c>
      <c r="C8" s="7"/>
      <c r="D8" s="7"/>
      <c r="E8" s="7"/>
      <c r="F8" s="7"/>
      <c r="G8" s="7"/>
      <c r="H8" s="7">
        <v>36300</v>
      </c>
      <c r="I8" s="7"/>
      <c r="J8" s="7">
        <v>36300</v>
      </c>
      <c r="O8" s="8">
        <f>GETPIVOTDATA("TOTAL",$A$3,"NOMBRE PROVEEDOR","ADRIAN JOSE GENTILE")/GETPIVOTDATA("TOTAL",$A$3)</f>
        <v>3.6637782098000537E-4</v>
      </c>
    </row>
    <row r="9" spans="1:15" hidden="1" x14ac:dyDescent="0.25">
      <c r="A9" t="s">
        <v>177</v>
      </c>
      <c r="C9" s="7"/>
      <c r="D9" s="7">
        <v>150000</v>
      </c>
      <c r="E9" s="7">
        <v>150000</v>
      </c>
      <c r="F9" s="7">
        <v>150000</v>
      </c>
      <c r="G9" s="7"/>
      <c r="H9" s="7"/>
      <c r="I9" s="7"/>
      <c r="J9" s="7">
        <v>450000</v>
      </c>
      <c r="O9" s="8">
        <f>GETPIVOTDATA("TOTAL",$A$3,"NOMBRE PROVEEDOR","AUGUSTO CARLOS CORSINI")/GETPIVOTDATA("TOTAL",$A$3)</f>
        <v>4.5418738138017197E-3</v>
      </c>
    </row>
    <row r="10" spans="1:15" hidden="1" x14ac:dyDescent="0.25">
      <c r="A10" t="s">
        <v>178</v>
      </c>
      <c r="C10" s="7">
        <v>273664.90000000002</v>
      </c>
      <c r="D10" s="7">
        <v>148492.26</v>
      </c>
      <c r="E10" s="7">
        <v>148492.26</v>
      </c>
      <c r="F10" s="7">
        <v>180030.16</v>
      </c>
      <c r="G10" s="7">
        <v>180030.16</v>
      </c>
      <c r="H10" s="7">
        <v>180030.16</v>
      </c>
      <c r="I10" s="7">
        <v>223502.71</v>
      </c>
      <c r="J10" s="7">
        <v>1334242.6100000001</v>
      </c>
      <c r="O10" s="8">
        <f>GETPIVOTDATA("TOTAL",$A$3,"NOMBRE PROVEEDOR","AXIN SRL")/GETPIVOTDATA("TOTAL",$A$3)</f>
        <v>1.3466581270261024E-2</v>
      </c>
    </row>
    <row r="11" spans="1:15" hidden="1" x14ac:dyDescent="0.25">
      <c r="A11" t="s">
        <v>179</v>
      </c>
      <c r="C11" s="7">
        <v>3337390.84</v>
      </c>
      <c r="D11" s="7">
        <v>3606848.86</v>
      </c>
      <c r="E11" s="7">
        <v>15460.8</v>
      </c>
      <c r="F11" s="7"/>
      <c r="G11" s="7"/>
      <c r="H11" s="7"/>
      <c r="I11" s="7"/>
      <c r="J11" s="7">
        <v>6959700.4999999991</v>
      </c>
      <c r="O11" s="8">
        <f>GETPIVOTDATA("TOTAL",$A$3,"NOMBRE PROVEEDOR","CELMA SOCIEDAD DE RESPONSABILIDAD LIMITADA")/GETPIVOTDATA("TOTAL",$A$3)</f>
        <v>7.0244625450783846E-2</v>
      </c>
    </row>
    <row r="12" spans="1:15" hidden="1" x14ac:dyDescent="0.25">
      <c r="A12" t="s">
        <v>180</v>
      </c>
      <c r="C12" s="7">
        <v>11722.72</v>
      </c>
      <c r="D12" s="7">
        <v>11767.01</v>
      </c>
      <c r="E12" s="7">
        <v>13187.51</v>
      </c>
      <c r="F12" s="7">
        <v>15634.41</v>
      </c>
      <c r="G12" s="7">
        <v>15832.7</v>
      </c>
      <c r="H12" s="7">
        <v>15755.6</v>
      </c>
      <c r="I12" s="7">
        <v>18908.8</v>
      </c>
      <c r="J12" s="7">
        <v>102808.75</v>
      </c>
    </row>
    <row r="13" spans="1:15" hidden="1" x14ac:dyDescent="0.25">
      <c r="A13" t="s">
        <v>181</v>
      </c>
      <c r="C13" s="7">
        <v>142828.4</v>
      </c>
      <c r="D13" s="7">
        <v>146458.4</v>
      </c>
      <c r="E13" s="7">
        <v>182145</v>
      </c>
      <c r="F13" s="7">
        <v>182142</v>
      </c>
      <c r="G13" s="7">
        <v>214747.17</v>
      </c>
      <c r="H13" s="7">
        <v>250659</v>
      </c>
      <c r="I13" s="7">
        <v>250659</v>
      </c>
      <c r="J13" s="7">
        <v>1369638.9700000002</v>
      </c>
      <c r="O13" s="8">
        <f>GETPIVOTDATA("TOTAL",$A$3,"NOMBRE PROVEEDOR","CLAUDIO ENRIQUE CONSTANTIN")/GETPIVOTDATA("TOTAL",$A$3)</f>
        <v>1.3823838604900799E-2</v>
      </c>
    </row>
    <row r="14" spans="1:15" hidden="1" x14ac:dyDescent="0.25">
      <c r="A14" t="s">
        <v>182</v>
      </c>
      <c r="C14" s="7"/>
      <c r="D14" s="7">
        <v>221321.1</v>
      </c>
      <c r="E14" s="7">
        <v>230400</v>
      </c>
      <c r="F14" s="7"/>
      <c r="G14" s="7"/>
      <c r="H14" s="7"/>
      <c r="I14" s="7"/>
      <c r="J14" s="7">
        <v>451721.1</v>
      </c>
    </row>
    <row r="15" spans="1:15" hidden="1" x14ac:dyDescent="0.25">
      <c r="A15" t="s">
        <v>183</v>
      </c>
      <c r="C15" s="7"/>
      <c r="D15" s="7"/>
      <c r="E15" s="7"/>
      <c r="F15" s="7"/>
      <c r="G15" s="7">
        <v>150000</v>
      </c>
      <c r="H15" s="7">
        <v>129333.65</v>
      </c>
      <c r="I15" s="7"/>
      <c r="J15" s="7">
        <v>279333.65000000002</v>
      </c>
    </row>
    <row r="16" spans="1:15" hidden="1" x14ac:dyDescent="0.25">
      <c r="A16" t="s">
        <v>184</v>
      </c>
      <c r="C16" s="7">
        <v>236572.42</v>
      </c>
      <c r="D16" s="7">
        <v>245799.69</v>
      </c>
      <c r="E16" s="7">
        <v>579949.52</v>
      </c>
      <c r="F16" s="7"/>
      <c r="G16" s="7">
        <v>302165.44</v>
      </c>
      <c r="H16" s="7">
        <v>336092.02</v>
      </c>
      <c r="I16" s="7">
        <v>705413.79</v>
      </c>
      <c r="J16" s="7">
        <v>2405992.88</v>
      </c>
      <c r="O16" s="8">
        <f>GETPIVOTDATA("TOTAL",$A$3,"NOMBRE PROVEEDOR","CONTENEDORES HUGO SA")/GETPIVOTDATA("TOTAL",$A$3)</f>
        <v>2.4283813461923071E-2</v>
      </c>
    </row>
    <row r="17" spans="1:15" hidden="1" x14ac:dyDescent="0.25">
      <c r="A17" t="s">
        <v>185</v>
      </c>
      <c r="C17" s="7">
        <v>65340</v>
      </c>
      <c r="D17" s="7"/>
      <c r="E17" s="7"/>
      <c r="F17" s="7">
        <v>32670</v>
      </c>
      <c r="G17" s="7">
        <v>96800</v>
      </c>
      <c r="H17" s="7"/>
      <c r="I17" s="7">
        <v>48400</v>
      </c>
      <c r="J17" s="7">
        <v>243210</v>
      </c>
    </row>
    <row r="18" spans="1:15" hidden="1" x14ac:dyDescent="0.25">
      <c r="A18" t="s">
        <v>186</v>
      </c>
      <c r="C18" s="7"/>
      <c r="D18" s="7"/>
      <c r="E18" s="7"/>
      <c r="F18" s="7"/>
      <c r="G18" s="7"/>
      <c r="H18" s="7">
        <v>20666.349999999999</v>
      </c>
      <c r="I18" s="7"/>
      <c r="J18" s="7">
        <v>20666.349999999999</v>
      </c>
    </row>
    <row r="19" spans="1:15" hidden="1" x14ac:dyDescent="0.25">
      <c r="A19" t="s">
        <v>187</v>
      </c>
      <c r="C19" s="7">
        <v>70000</v>
      </c>
      <c r="D19" s="7"/>
      <c r="E19" s="7"/>
      <c r="F19" s="7"/>
      <c r="G19" s="7"/>
      <c r="H19" s="7"/>
      <c r="I19" s="7"/>
      <c r="J19" s="7">
        <v>70000</v>
      </c>
    </row>
    <row r="20" spans="1:15" hidden="1" x14ac:dyDescent="0.25">
      <c r="A20" t="s">
        <v>188</v>
      </c>
      <c r="C20" s="7"/>
      <c r="D20" s="7"/>
      <c r="E20" s="7"/>
      <c r="F20" s="7">
        <v>433567</v>
      </c>
      <c r="G20" s="7">
        <v>433567</v>
      </c>
      <c r="H20" s="7">
        <v>541958</v>
      </c>
      <c r="I20" s="7">
        <v>541959</v>
      </c>
      <c r="J20" s="7">
        <v>1951051</v>
      </c>
      <c r="O20" s="8">
        <f>GETPIVOTDATA("TOTAL",$A$3,"NOMBRE PROVEEDOR","FACUNDO ALEJANDRO ABRAHAM")/GETPIVOTDATA("TOTAL",$A$3)</f>
        <v>1.9692060991759242E-2</v>
      </c>
    </row>
    <row r="21" spans="1:15" hidden="1" x14ac:dyDescent="0.25">
      <c r="A21" t="s">
        <v>189</v>
      </c>
      <c r="C21" s="7">
        <v>56000</v>
      </c>
      <c r="D21" s="7">
        <v>56000</v>
      </c>
      <c r="E21" s="7">
        <v>66000</v>
      </c>
      <c r="F21" s="7">
        <v>66000</v>
      </c>
      <c r="G21" s="7">
        <v>70000</v>
      </c>
      <c r="H21" s="7">
        <v>70000</v>
      </c>
      <c r="I21" s="7">
        <v>75000</v>
      </c>
      <c r="J21" s="7">
        <v>459000</v>
      </c>
    </row>
    <row r="22" spans="1:15" hidden="1" x14ac:dyDescent="0.25">
      <c r="A22" t="s">
        <v>190</v>
      </c>
      <c r="C22" s="7">
        <v>96953.67</v>
      </c>
      <c r="D22" s="7">
        <v>96953.67</v>
      </c>
      <c r="E22" s="7">
        <v>213824.84999999998</v>
      </c>
      <c r="F22" s="7">
        <v>120901.22</v>
      </c>
      <c r="G22" s="7">
        <v>128961.3</v>
      </c>
      <c r="H22" s="7">
        <v>128961.3</v>
      </c>
      <c r="I22" s="7">
        <v>172808.13</v>
      </c>
      <c r="J22" s="7">
        <v>959364.14</v>
      </c>
    </row>
    <row r="23" spans="1:15" hidden="1" x14ac:dyDescent="0.25">
      <c r="A23" t="s">
        <v>191</v>
      </c>
      <c r="C23" s="7"/>
      <c r="D23" s="7"/>
      <c r="E23" s="7"/>
      <c r="F23" s="7">
        <v>630555</v>
      </c>
      <c r="G23" s="7"/>
      <c r="H23" s="7"/>
      <c r="I23" s="7"/>
      <c r="J23" s="7">
        <v>630555</v>
      </c>
    </row>
    <row r="24" spans="1:15" hidden="1" x14ac:dyDescent="0.25">
      <c r="A24" t="s">
        <v>192</v>
      </c>
      <c r="C24" s="7"/>
      <c r="D24" s="7"/>
      <c r="E24" s="7"/>
      <c r="F24" s="7">
        <v>433567</v>
      </c>
      <c r="G24" s="7">
        <v>433567</v>
      </c>
      <c r="H24" s="7">
        <v>541958</v>
      </c>
      <c r="I24" s="7">
        <v>541958</v>
      </c>
      <c r="J24" s="7">
        <v>1951050</v>
      </c>
      <c r="O24" s="8">
        <f>GETPIVOTDATA("TOTAL",$A$3,"NOMBRE PROVEEDOR","GONZALO ROBERTO ABRAHAM")/GETPIVOTDATA("TOTAL",$A$3)</f>
        <v>1.969205089870632E-2</v>
      </c>
    </row>
    <row r="25" spans="1:15" hidden="1" x14ac:dyDescent="0.25">
      <c r="A25" t="s">
        <v>193</v>
      </c>
      <c r="C25" s="7">
        <v>903260.16000000003</v>
      </c>
      <c r="D25" s="7">
        <v>1083912.19</v>
      </c>
      <c r="E25" s="7">
        <v>1083912.19</v>
      </c>
      <c r="F25" s="7"/>
      <c r="G25" s="7"/>
      <c r="H25" s="7">
        <v>500000</v>
      </c>
      <c r="I25" s="7"/>
      <c r="J25" s="7">
        <v>3571084.54</v>
      </c>
      <c r="O25" s="8">
        <f>GETPIVOTDATA("TOTAL",$A$3,"NOMBRE PROVEEDOR","HECTOR ANIBAL ABRAHAM")/GETPIVOTDATA("TOTAL",$A$3)</f>
        <v>3.6043145242440351E-2</v>
      </c>
    </row>
    <row r="26" spans="1:15" hidden="1" x14ac:dyDescent="0.25">
      <c r="A26" t="s">
        <v>194</v>
      </c>
      <c r="C26" s="7">
        <v>57893.16</v>
      </c>
      <c r="D26" s="7">
        <v>57893.16</v>
      </c>
      <c r="E26" s="7">
        <v>57893.16</v>
      </c>
      <c r="F26" s="7">
        <v>66577.36</v>
      </c>
      <c r="G26" s="7">
        <v>66577.350000000006</v>
      </c>
      <c r="H26" s="7">
        <v>66577.350000000006</v>
      </c>
      <c r="I26" s="7">
        <v>76564.350000000006</v>
      </c>
      <c r="J26" s="7">
        <v>449975.89</v>
      </c>
    </row>
    <row r="27" spans="1:15" hidden="1" x14ac:dyDescent="0.25">
      <c r="A27" t="s">
        <v>195</v>
      </c>
      <c r="C27" s="7"/>
      <c r="D27" s="7">
        <v>464640</v>
      </c>
      <c r="E27" s="7"/>
      <c r="F27" s="7"/>
      <c r="G27" s="7">
        <v>521268</v>
      </c>
      <c r="H27" s="7">
        <v>544500</v>
      </c>
      <c r="I27" s="7">
        <v>625570</v>
      </c>
      <c r="J27" s="7">
        <v>2155978</v>
      </c>
      <c r="O27" s="8">
        <f>GETPIVOTDATA("TOTAL",$A$3,"NOMBRE PROVEEDOR","JOSE LUIS CAIRO")/GETPIVOTDATA("TOTAL",$A$3)</f>
        <v>2.1760400047405787E-2</v>
      </c>
    </row>
    <row r="28" spans="1:15" hidden="1" x14ac:dyDescent="0.25">
      <c r="A28" t="s">
        <v>196</v>
      </c>
      <c r="C28" s="7"/>
      <c r="D28" s="7"/>
      <c r="E28" s="7">
        <v>968000</v>
      </c>
      <c r="F28" s="7"/>
      <c r="G28" s="7"/>
      <c r="H28" s="7"/>
      <c r="I28" s="7"/>
      <c r="J28" s="7">
        <v>968000</v>
      </c>
    </row>
    <row r="29" spans="1:15" hidden="1" x14ac:dyDescent="0.25">
      <c r="A29" t="s">
        <v>197</v>
      </c>
      <c r="C29" s="7">
        <v>57901.05</v>
      </c>
      <c r="D29" s="7"/>
      <c r="E29" s="7"/>
      <c r="F29" s="7"/>
      <c r="G29" s="7"/>
      <c r="H29" s="7"/>
      <c r="I29" s="7"/>
      <c r="J29" s="7">
        <v>57901.05</v>
      </c>
    </row>
    <row r="30" spans="1:15" hidden="1" x14ac:dyDescent="0.25">
      <c r="A30" t="s">
        <v>198</v>
      </c>
      <c r="C30" s="7"/>
      <c r="D30" s="7"/>
      <c r="E30" s="7"/>
      <c r="F30" s="7">
        <v>433566</v>
      </c>
      <c r="G30" s="7">
        <v>433566</v>
      </c>
      <c r="H30" s="7">
        <v>541958</v>
      </c>
      <c r="I30" s="7">
        <v>541958</v>
      </c>
      <c r="J30" s="7">
        <v>1951048</v>
      </c>
      <c r="O30" s="8">
        <f>GETPIVOTDATA("TOTAL",$A$3,"NOMBRE PROVEEDOR","MARTIN GABRIEL ABRAHAN")/GETPIVOTDATA("TOTAL",$A$3)</f>
        <v>1.9692030712600481E-2</v>
      </c>
    </row>
    <row r="31" spans="1:15" hidden="1" x14ac:dyDescent="0.25">
      <c r="A31" t="s">
        <v>199</v>
      </c>
      <c r="C31" s="7"/>
      <c r="D31" s="7"/>
      <c r="E31" s="7">
        <v>7865</v>
      </c>
      <c r="F31" s="7"/>
      <c r="G31" s="7">
        <v>9075</v>
      </c>
      <c r="H31" s="7"/>
      <c r="I31" s="7"/>
      <c r="J31" s="7">
        <v>16940</v>
      </c>
    </row>
    <row r="32" spans="1:15" hidden="1" x14ac:dyDescent="0.25">
      <c r="A32" t="s">
        <v>200</v>
      </c>
      <c r="C32" s="7">
        <v>3398.59</v>
      </c>
      <c r="D32" s="7"/>
      <c r="E32" s="7">
        <v>9291.2900000000009</v>
      </c>
      <c r="F32" s="7">
        <v>5892.7</v>
      </c>
      <c r="G32" s="7">
        <v>5892.7</v>
      </c>
      <c r="H32" s="7">
        <v>5892.7</v>
      </c>
      <c r="I32" s="7">
        <v>5892.7</v>
      </c>
      <c r="J32" s="7">
        <v>36260.68</v>
      </c>
    </row>
    <row r="33" spans="1:15" ht="30" x14ac:dyDescent="0.25">
      <c r="A33" t="s">
        <v>201</v>
      </c>
      <c r="B33" s="9" t="s">
        <v>143</v>
      </c>
      <c r="C33" s="7"/>
      <c r="D33" s="7"/>
      <c r="E33" s="7"/>
      <c r="F33" s="7"/>
      <c r="G33" s="7"/>
      <c r="H33" s="7">
        <v>6111593.9199999999</v>
      </c>
      <c r="I33" s="7"/>
      <c r="J33" s="7">
        <v>6111593.9199999999</v>
      </c>
      <c r="O33" s="8">
        <f>GETPIVOTDATA("TOTAL",$A$3,"NOMBRE PROVEEDOR","MURATA S A")/GETPIVOTDATA("TOTAL",$A$3)</f>
        <v>0.64551874281128252</v>
      </c>
    </row>
    <row r="34" spans="1:15" x14ac:dyDescent="0.25">
      <c r="B34" s="9" t="s">
        <v>150</v>
      </c>
      <c r="C34" s="7"/>
      <c r="D34" s="7"/>
      <c r="E34" s="7"/>
      <c r="F34" s="7"/>
      <c r="G34" s="7"/>
      <c r="H34" s="7">
        <v>8785207.9199999999</v>
      </c>
      <c r="I34" s="7"/>
      <c r="J34" s="7">
        <v>8785207.9199999999</v>
      </c>
    </row>
    <row r="35" spans="1:15" ht="30" x14ac:dyDescent="0.25">
      <c r="B35" s="9" t="s">
        <v>136</v>
      </c>
      <c r="C35" s="7"/>
      <c r="D35" s="7"/>
      <c r="E35" s="7"/>
      <c r="F35" s="7"/>
      <c r="G35" s="7">
        <v>9188756.9000000004</v>
      </c>
      <c r="H35" s="7"/>
      <c r="I35" s="7"/>
      <c r="J35" s="7">
        <v>9188756.9000000004</v>
      </c>
    </row>
    <row r="36" spans="1:15" ht="30" x14ac:dyDescent="0.25">
      <c r="B36" s="9" t="s">
        <v>89</v>
      </c>
      <c r="C36" s="7"/>
      <c r="D36" s="7"/>
      <c r="E36" s="7">
        <v>10796175.720000001</v>
      </c>
      <c r="F36" s="7"/>
      <c r="G36" s="7"/>
      <c r="H36" s="7"/>
      <c r="I36" s="7"/>
      <c r="J36" s="7">
        <v>10796175.720000001</v>
      </c>
      <c r="O36" s="8">
        <f>GETPIVOTDATA("TOTAL",$A$3,"NOMBRE PROVEEDOR","PXT Y ASOCIADOS S.R.L.")/GETPIVOTDATA("TOTAL",$A$3)</f>
        <v>1.5673703739842147E-2</v>
      </c>
    </row>
    <row r="37" spans="1:15" ht="30" x14ac:dyDescent="0.25">
      <c r="B37" s="9" t="s">
        <v>113</v>
      </c>
      <c r="C37" s="7"/>
      <c r="D37" s="7"/>
      <c r="E37" s="7"/>
      <c r="F37" s="7">
        <v>13552699.09</v>
      </c>
      <c r="G37" s="7"/>
      <c r="H37" s="7"/>
      <c r="I37" s="7"/>
      <c r="J37" s="7">
        <v>13552699.09</v>
      </c>
      <c r="O37" s="8">
        <f>GETPIVOTDATA("TOTAL",$A$3,"NOMBRE PROVEEDOR","RUBEN DANIEL PIERRO")/GETPIVOTDATA("TOTAL",$A$3)</f>
        <v>2.1372039557166982E-2</v>
      </c>
    </row>
    <row r="38" spans="1:15" ht="30" x14ac:dyDescent="0.25">
      <c r="B38" s="9" t="s">
        <v>149</v>
      </c>
      <c r="C38" s="7"/>
      <c r="D38" s="7"/>
      <c r="E38" s="7"/>
      <c r="F38" s="7"/>
      <c r="G38" s="7"/>
      <c r="H38" s="26">
        <v>12144</v>
      </c>
      <c r="I38" s="7"/>
      <c r="J38" s="7">
        <v>12144</v>
      </c>
    </row>
    <row r="39" spans="1:15" ht="30" x14ac:dyDescent="0.25">
      <c r="B39" s="9" t="s">
        <v>147</v>
      </c>
      <c r="C39" s="7"/>
      <c r="D39" s="7"/>
      <c r="E39" s="7"/>
      <c r="F39" s="7"/>
      <c r="G39" s="7"/>
      <c r="H39" s="26">
        <v>24287.99</v>
      </c>
      <c r="I39" s="7"/>
      <c r="J39" s="7">
        <v>24287.99</v>
      </c>
    </row>
    <row r="40" spans="1:15" ht="30" x14ac:dyDescent="0.25">
      <c r="B40" s="9" t="s">
        <v>148</v>
      </c>
      <c r="C40" s="7"/>
      <c r="D40" s="7"/>
      <c r="E40" s="7"/>
      <c r="F40" s="7"/>
      <c r="G40" s="7"/>
      <c r="H40" s="26">
        <v>33395.99</v>
      </c>
      <c r="I40" s="7"/>
      <c r="J40" s="7">
        <v>33395.99</v>
      </c>
    </row>
    <row r="41" spans="1:15" ht="30" x14ac:dyDescent="0.25">
      <c r="B41" s="25" t="s">
        <v>234</v>
      </c>
      <c r="C41" s="7"/>
      <c r="D41" s="7"/>
      <c r="E41" s="7"/>
      <c r="F41" s="7"/>
      <c r="G41" s="7"/>
      <c r="H41" s="7"/>
      <c r="I41" s="7">
        <v>14688013.82</v>
      </c>
      <c r="J41" s="7">
        <v>14688013.82</v>
      </c>
    </row>
    <row r="42" spans="1:15" ht="60" x14ac:dyDescent="0.25">
      <c r="B42" s="9" t="s">
        <v>235</v>
      </c>
      <c r="C42" s="7"/>
      <c r="D42" s="7"/>
      <c r="E42" s="7"/>
      <c r="F42" s="7"/>
      <c r="G42" s="7"/>
      <c r="H42" s="7"/>
      <c r="I42" s="7">
        <v>-6111593.9199999999</v>
      </c>
      <c r="J42" s="7">
        <v>-6111593.9199999999</v>
      </c>
    </row>
    <row r="43" spans="1:15" x14ac:dyDescent="0.25">
      <c r="B43" t="s">
        <v>236</v>
      </c>
      <c r="C43" s="7"/>
      <c r="D43" s="7"/>
      <c r="E43" s="7"/>
      <c r="F43" s="7"/>
      <c r="G43" s="7"/>
      <c r="H43" s="7"/>
      <c r="I43" s="7">
        <v>6876056.7300000004</v>
      </c>
      <c r="J43" s="7">
        <v>6876056.7300000004</v>
      </c>
    </row>
    <row r="44" spans="1:15" ht="30" x14ac:dyDescent="0.25">
      <c r="A44" s="9" t="s">
        <v>228</v>
      </c>
      <c r="B44" s="9"/>
      <c r="C44" s="7"/>
      <c r="D44" s="7"/>
      <c r="E44" s="7">
        <v>10796175.720000001</v>
      </c>
      <c r="F44" s="7">
        <v>13552699.09</v>
      </c>
      <c r="G44" s="7">
        <v>9188756.9000000004</v>
      </c>
      <c r="H44" s="7">
        <v>14966629.82</v>
      </c>
      <c r="I44" s="7">
        <v>15452476.630000001</v>
      </c>
      <c r="J44" s="7">
        <v>63956738.159999996</v>
      </c>
    </row>
    <row r="45" spans="1:15" hidden="1" x14ac:dyDescent="0.25">
      <c r="A45" t="s">
        <v>202</v>
      </c>
      <c r="C45" s="7">
        <v>58999.55</v>
      </c>
      <c r="D45" s="7"/>
      <c r="E45" s="7">
        <v>80849.01999999999</v>
      </c>
      <c r="F45" s="7"/>
      <c r="G45" s="7">
        <v>61049.27</v>
      </c>
      <c r="H45" s="7">
        <v>100749.97</v>
      </c>
      <c r="I45" s="7">
        <v>42699.82</v>
      </c>
      <c r="J45" s="7">
        <v>344347.63</v>
      </c>
    </row>
    <row r="46" spans="1:15" hidden="1" x14ac:dyDescent="0.25">
      <c r="A46" t="s">
        <v>204</v>
      </c>
      <c r="C46" s="7">
        <v>100220.19</v>
      </c>
      <c r="D46" s="7">
        <v>111061.01</v>
      </c>
      <c r="E46" s="7">
        <v>106389.46</v>
      </c>
      <c r="F46" s="7">
        <v>140597.56</v>
      </c>
      <c r="G46" s="7">
        <v>143400.57999999999</v>
      </c>
      <c r="H46" s="7"/>
      <c r="I46" s="7"/>
      <c r="J46" s="7">
        <v>601668.80000000005</v>
      </c>
    </row>
    <row r="47" spans="1:15" hidden="1" x14ac:dyDescent="0.25">
      <c r="A47" t="s">
        <v>203</v>
      </c>
      <c r="C47" s="7">
        <v>213920</v>
      </c>
      <c r="D47" s="7">
        <v>213920</v>
      </c>
      <c r="E47" s="7">
        <v>11320</v>
      </c>
      <c r="F47" s="7">
        <v>215320</v>
      </c>
      <c r="G47" s="7">
        <v>11320</v>
      </c>
      <c r="H47" s="7">
        <v>419320</v>
      </c>
      <c r="I47" s="7">
        <v>467800</v>
      </c>
      <c r="J47" s="7">
        <v>1552920</v>
      </c>
    </row>
    <row r="48" spans="1:15" hidden="1" x14ac:dyDescent="0.25">
      <c r="A48" t="s">
        <v>205</v>
      </c>
      <c r="C48" s="7"/>
      <c r="D48" s="7"/>
      <c r="E48" s="7">
        <v>423500</v>
      </c>
      <c r="F48" s="7">
        <v>423500</v>
      </c>
      <c r="G48" s="7">
        <v>423500</v>
      </c>
      <c r="H48" s="7">
        <v>423500</v>
      </c>
      <c r="I48" s="7">
        <v>423500</v>
      </c>
      <c r="J48" s="7">
        <v>2117500</v>
      </c>
    </row>
    <row r="49" spans="1:10" ht="30" hidden="1" x14ac:dyDescent="0.25">
      <c r="A49" t="s">
        <v>206</v>
      </c>
      <c r="B49" s="9" t="s">
        <v>61</v>
      </c>
      <c r="C49" s="7"/>
      <c r="D49" s="7"/>
      <c r="E49" s="7">
        <v>29403</v>
      </c>
      <c r="F49" s="7"/>
      <c r="G49" s="7"/>
      <c r="H49" s="7"/>
      <c r="I49" s="7"/>
      <c r="J49" s="7">
        <v>29403</v>
      </c>
    </row>
    <row r="50" spans="1:10" ht="60" hidden="1" x14ac:dyDescent="0.25">
      <c r="A50" s="9" t="s">
        <v>227</v>
      </c>
      <c r="B50" s="9"/>
      <c r="C50" s="7"/>
      <c r="D50" s="7"/>
      <c r="E50" s="7">
        <v>29403</v>
      </c>
      <c r="F50" s="7"/>
      <c r="G50" s="7"/>
      <c r="H50" s="7"/>
      <c r="I50" s="7"/>
      <c r="J50" s="7">
        <v>29403</v>
      </c>
    </row>
    <row r="51" spans="1:10" hidden="1" x14ac:dyDescent="0.25">
      <c r="A51" t="s">
        <v>207</v>
      </c>
      <c r="C51" s="7">
        <v>8760</v>
      </c>
      <c r="D51" s="7"/>
      <c r="E51" s="7">
        <v>8760</v>
      </c>
      <c r="F51" s="7"/>
      <c r="G51" s="7"/>
      <c r="H51" s="7"/>
      <c r="I51" s="7"/>
      <c r="J51" s="7">
        <v>17520</v>
      </c>
    </row>
    <row r="52" spans="1:10" hidden="1" x14ac:dyDescent="0.25">
      <c r="A52" t="s">
        <v>208</v>
      </c>
      <c r="C52" s="7">
        <v>91162</v>
      </c>
      <c r="D52" s="7">
        <v>64192</v>
      </c>
      <c r="E52" s="7">
        <v>64192</v>
      </c>
      <c r="F52" s="7">
        <v>64192</v>
      </c>
      <c r="G52" s="7"/>
      <c r="H52" s="7"/>
      <c r="I52" s="7"/>
      <c r="J52" s="7">
        <v>283738</v>
      </c>
    </row>
    <row r="53" spans="1:10" hidden="1" x14ac:dyDescent="0.25">
      <c r="A53" t="s">
        <v>213</v>
      </c>
      <c r="C53" s="7"/>
      <c r="D53" s="7"/>
      <c r="E53" s="7"/>
      <c r="F53" s="7">
        <v>210626.59</v>
      </c>
      <c r="G53" s="7"/>
      <c r="H53" s="7"/>
      <c r="I53" s="7"/>
      <c r="J53" s="7">
        <v>210626.59</v>
      </c>
    </row>
    <row r="54" spans="1:10" hidden="1" x14ac:dyDescent="0.25">
      <c r="A54" t="s">
        <v>209</v>
      </c>
      <c r="C54" s="7"/>
      <c r="D54" s="7"/>
      <c r="E54" s="7">
        <v>35199.97</v>
      </c>
      <c r="F54" s="7"/>
      <c r="G54" s="7"/>
      <c r="H54" s="7"/>
      <c r="I54" s="7"/>
      <c r="J54" s="7">
        <v>35199.97</v>
      </c>
    </row>
    <row r="55" spans="1:10" hidden="1" x14ac:dyDescent="0.25">
      <c r="A55" t="s">
        <v>210</v>
      </c>
      <c r="C55" s="7"/>
      <c r="D55" s="7"/>
      <c r="E55" s="7">
        <v>87802.74</v>
      </c>
      <c r="F55" s="7"/>
      <c r="G55" s="7"/>
      <c r="H55" s="7"/>
      <c r="I55" s="7"/>
      <c r="J55" s="7">
        <v>87802.74</v>
      </c>
    </row>
    <row r="56" spans="1:10" hidden="1" x14ac:dyDescent="0.25">
      <c r="A56" t="s">
        <v>211</v>
      </c>
      <c r="C56" s="7">
        <v>40000</v>
      </c>
      <c r="D56" s="7"/>
      <c r="E56" s="7">
        <v>40000</v>
      </c>
      <c r="F56" s="7">
        <v>40000</v>
      </c>
      <c r="G56" s="7">
        <v>40000</v>
      </c>
      <c r="H56" s="7">
        <v>80000</v>
      </c>
      <c r="I56" s="7"/>
      <c r="J56" s="7">
        <v>240000</v>
      </c>
    </row>
    <row r="57" spans="1:10" hidden="1" x14ac:dyDescent="0.25">
      <c r="A57" t="s">
        <v>212</v>
      </c>
      <c r="C57" s="7">
        <v>7037.07</v>
      </c>
      <c r="D57" s="7">
        <v>70371</v>
      </c>
      <c r="E57" s="7">
        <v>93636</v>
      </c>
      <c r="F57" s="7">
        <v>93636.03</v>
      </c>
      <c r="G57" s="7">
        <v>100064</v>
      </c>
      <c r="H57" s="7">
        <v>125775.35</v>
      </c>
      <c r="I57" s="7">
        <v>125775.35</v>
      </c>
      <c r="J57" s="7">
        <v>616294.79999999993</v>
      </c>
    </row>
    <row r="58" spans="1:10" hidden="1" x14ac:dyDescent="0.25">
      <c r="A58" t="s">
        <v>247</v>
      </c>
      <c r="C58" s="7"/>
      <c r="D58" s="7"/>
      <c r="E58" s="7"/>
      <c r="F58" s="7"/>
      <c r="G58" s="7"/>
      <c r="H58" s="7"/>
      <c r="I58" s="7">
        <v>150000</v>
      </c>
      <c r="J58" s="7">
        <v>150000</v>
      </c>
    </row>
    <row r="59" spans="1:10" hidden="1" x14ac:dyDescent="0.25">
      <c r="A59" t="s">
        <v>248</v>
      </c>
      <c r="B59" t="s">
        <v>231</v>
      </c>
      <c r="C59" s="7"/>
      <c r="D59" s="7"/>
      <c r="E59" s="7"/>
      <c r="F59" s="7"/>
      <c r="G59" s="7"/>
      <c r="H59" s="7"/>
      <c r="I59" s="7">
        <v>-69827.97</v>
      </c>
      <c r="J59" s="7">
        <v>-69827.97</v>
      </c>
    </row>
    <row r="60" spans="1:10" hidden="1" x14ac:dyDescent="0.25">
      <c r="A60" t="s">
        <v>265</v>
      </c>
      <c r="C60" s="7"/>
      <c r="D60" s="7"/>
      <c r="E60" s="7"/>
      <c r="F60" s="7"/>
      <c r="G60" s="7"/>
      <c r="H60" s="7"/>
      <c r="I60" s="7">
        <v>-69827.97</v>
      </c>
      <c r="J60" s="7">
        <v>-69827.97</v>
      </c>
    </row>
    <row r="61" spans="1:10" hidden="1" x14ac:dyDescent="0.25">
      <c r="A61" t="s">
        <v>249</v>
      </c>
      <c r="B61" t="s">
        <v>232</v>
      </c>
      <c r="C61" s="7"/>
      <c r="D61" s="7"/>
      <c r="E61" s="7"/>
      <c r="F61" s="7"/>
      <c r="G61" s="7"/>
      <c r="H61" s="7"/>
      <c r="I61" s="7">
        <v>-500000</v>
      </c>
      <c r="J61" s="7">
        <v>-500000</v>
      </c>
    </row>
    <row r="62" spans="1:10" hidden="1" x14ac:dyDescent="0.25">
      <c r="A62" t="s">
        <v>266</v>
      </c>
      <c r="C62" s="7"/>
      <c r="D62" s="7"/>
      <c r="E62" s="7"/>
      <c r="F62" s="7"/>
      <c r="G62" s="7"/>
      <c r="H62" s="7"/>
      <c r="I62" s="7">
        <v>-500000</v>
      </c>
      <c r="J62" s="7">
        <v>-500000</v>
      </c>
    </row>
    <row r="63" spans="1:10" hidden="1" x14ac:dyDescent="0.25">
      <c r="A63" t="s">
        <v>250</v>
      </c>
      <c r="B63" t="s">
        <v>233</v>
      </c>
      <c r="C63" s="7"/>
      <c r="D63" s="7"/>
      <c r="E63" s="7"/>
      <c r="F63" s="7"/>
      <c r="G63" s="7"/>
      <c r="H63" s="7"/>
      <c r="I63" s="7">
        <v>500000</v>
      </c>
      <c r="J63" s="7">
        <v>500000</v>
      </c>
    </row>
    <row r="64" spans="1:10" hidden="1" x14ac:dyDescent="0.25">
      <c r="A64" t="s">
        <v>267</v>
      </c>
      <c r="C64" s="7"/>
      <c r="D64" s="7"/>
      <c r="E64" s="7"/>
      <c r="F64" s="7"/>
      <c r="G64" s="7"/>
      <c r="H64" s="7"/>
      <c r="I64" s="7">
        <v>500000</v>
      </c>
      <c r="J64" s="7">
        <v>500000</v>
      </c>
    </row>
    <row r="65" spans="1:10" hidden="1" x14ac:dyDescent="0.25">
      <c r="A65" t="s">
        <v>263</v>
      </c>
      <c r="B65" t="s">
        <v>260</v>
      </c>
      <c r="C65" s="7"/>
      <c r="D65" s="7"/>
      <c r="E65" s="7"/>
      <c r="F65" s="7"/>
      <c r="G65" s="7"/>
      <c r="H65" s="7"/>
      <c r="I65" s="7">
        <v>10799.99</v>
      </c>
      <c r="J65" s="7">
        <v>10799.99</v>
      </c>
    </row>
    <row r="66" spans="1:10" hidden="1" x14ac:dyDescent="0.25">
      <c r="A66" t="s">
        <v>268</v>
      </c>
      <c r="C66" s="7"/>
      <c r="D66" s="7"/>
      <c r="E66" s="7"/>
      <c r="F66" s="7"/>
      <c r="G66" s="7"/>
      <c r="H66" s="7"/>
      <c r="I66" s="7">
        <v>10799.99</v>
      </c>
      <c r="J66" s="7">
        <v>10799.99</v>
      </c>
    </row>
    <row r="67" spans="1:10" hidden="1" x14ac:dyDescent="0.25">
      <c r="A67" t="s">
        <v>216</v>
      </c>
      <c r="C67" s="7">
        <v>5833024.7200000007</v>
      </c>
      <c r="D67" s="7">
        <v>6761125.3499999996</v>
      </c>
      <c r="E67" s="7">
        <v>15503649.490000002</v>
      </c>
      <c r="F67" s="7">
        <v>17491674.120000001</v>
      </c>
      <c r="G67" s="7">
        <v>13030140.57</v>
      </c>
      <c r="H67" s="7">
        <v>20026617.269999996</v>
      </c>
      <c r="I67" s="7">
        <v>20431818.300000001</v>
      </c>
      <c r="J67" s="7">
        <v>99078049.819999963</v>
      </c>
    </row>
  </sheetData>
  <conditionalFormatting pivot="1" sqref="J7:J32 J44:J48 J50:J57">
    <cfRule type="cellIs" dxfId="81" priority="1" operator="greaterThan">
      <formula>1000000</formula>
    </cfRule>
  </conditionalFormatting>
  <pageMargins left="0.7" right="0.7" top="0.75" bottom="0.75" header="0.3" footer="0.3"/>
  <pageSetup scale="54" orientation="landscape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4C3D-3C82-4CDE-8C19-E857D30B27A5}">
  <dimension ref="A1:F27"/>
  <sheetViews>
    <sheetView showGridLines="0" workbookViewId="0">
      <selection activeCell="B8" sqref="B8"/>
    </sheetView>
  </sheetViews>
  <sheetFormatPr baseColWidth="10" defaultColWidth="9.140625" defaultRowHeight="15" x14ac:dyDescent="0.25"/>
  <cols>
    <col min="1" max="1" width="9.140625" bestFit="1" customWidth="1"/>
    <col min="2" max="2" width="12.85546875" customWidth="1"/>
    <col min="3" max="5" width="14.28515625" bestFit="1" customWidth="1"/>
    <col min="6" max="6" width="5.5703125" customWidth="1"/>
  </cols>
  <sheetData>
    <row r="1" spans="1:6" x14ac:dyDescent="0.25">
      <c r="A1" s="6" t="s">
        <v>287</v>
      </c>
    </row>
    <row r="3" spans="1:6" x14ac:dyDescent="0.25">
      <c r="A3" s="6" t="s">
        <v>286</v>
      </c>
    </row>
    <row r="4" spans="1:6" ht="9" customHeight="1" x14ac:dyDescent="0.25">
      <c r="A4" s="6"/>
    </row>
    <row r="5" spans="1:6" ht="45" x14ac:dyDescent="0.25">
      <c r="A5" s="11" t="s">
        <v>269</v>
      </c>
      <c r="B5" s="11" t="s">
        <v>270</v>
      </c>
      <c r="C5" s="11" t="s">
        <v>271</v>
      </c>
      <c r="D5" s="11" t="s">
        <v>272</v>
      </c>
      <c r="E5" s="10"/>
      <c r="F5" s="10"/>
    </row>
    <row r="6" spans="1:6" x14ac:dyDescent="0.25">
      <c r="A6" s="12">
        <v>45054</v>
      </c>
      <c r="B6" s="13" t="s">
        <v>289</v>
      </c>
      <c r="C6" s="14" t="s">
        <v>273</v>
      </c>
      <c r="D6" s="15">
        <v>13115515.25</v>
      </c>
      <c r="E6" s="2"/>
    </row>
    <row r="7" spans="1:6" x14ac:dyDescent="0.25">
      <c r="A7" s="12">
        <v>45091</v>
      </c>
      <c r="B7" s="14" t="s">
        <v>274</v>
      </c>
      <c r="C7" s="14" t="s">
        <v>275</v>
      </c>
      <c r="D7" s="15">
        <v>15177614.279999999</v>
      </c>
      <c r="E7" s="2"/>
    </row>
    <row r="8" spans="1:6" x14ac:dyDescent="0.25">
      <c r="A8" s="12">
        <v>45034</v>
      </c>
      <c r="B8" s="14" t="s">
        <v>276</v>
      </c>
      <c r="C8" s="14" t="s">
        <v>277</v>
      </c>
      <c r="D8" s="15">
        <v>13552699.09</v>
      </c>
      <c r="E8" s="2"/>
    </row>
    <row r="9" spans="1:6" ht="15.75" thickBot="1" x14ac:dyDescent="0.3">
      <c r="A9" s="16">
        <v>45124</v>
      </c>
      <c r="B9" s="17" t="s">
        <v>279</v>
      </c>
      <c r="C9" s="17" t="s">
        <v>280</v>
      </c>
      <c r="D9" s="18">
        <v>14688013.82</v>
      </c>
      <c r="E9" s="2"/>
    </row>
    <row r="10" spans="1:6" ht="15.75" thickBot="1" x14ac:dyDescent="0.3">
      <c r="A10" s="22" t="s">
        <v>285</v>
      </c>
      <c r="B10" s="19"/>
      <c r="C10" s="19"/>
      <c r="D10" s="20">
        <f>SUM(D6:D9)</f>
        <v>56533842.440000005</v>
      </c>
      <c r="E10" s="2"/>
    </row>
    <row r="11" spans="1:6" x14ac:dyDescent="0.25">
      <c r="D11" s="2"/>
      <c r="E11" s="2"/>
    </row>
    <row r="12" spans="1:6" ht="30.95" customHeight="1" x14ac:dyDescent="0.25">
      <c r="A12" s="6" t="s">
        <v>281</v>
      </c>
      <c r="D12" s="2"/>
      <c r="E12" s="2"/>
    </row>
    <row r="13" spans="1:6" ht="17.45" customHeight="1" x14ac:dyDescent="0.25">
      <c r="A13" s="6"/>
      <c r="D13" s="2"/>
      <c r="E13" s="2"/>
    </row>
    <row r="14" spans="1:6" ht="45" x14ac:dyDescent="0.25">
      <c r="A14" s="11" t="s">
        <v>278</v>
      </c>
      <c r="B14" s="11" t="s">
        <v>282</v>
      </c>
      <c r="C14" s="11" t="s">
        <v>283</v>
      </c>
    </row>
    <row r="15" spans="1:6" x14ac:dyDescent="0.25">
      <c r="A15" s="14" t="s">
        <v>277</v>
      </c>
      <c r="B15" s="13" t="s">
        <v>289</v>
      </c>
      <c r="C15" s="15">
        <v>10796175.720000001</v>
      </c>
    </row>
    <row r="16" spans="1:6" x14ac:dyDescent="0.25">
      <c r="A16" s="14" t="s">
        <v>273</v>
      </c>
      <c r="B16" s="14" t="s">
        <v>276</v>
      </c>
      <c r="C16" s="15">
        <v>13552699.09</v>
      </c>
    </row>
    <row r="17" spans="1:5" x14ac:dyDescent="0.25">
      <c r="A17" s="14" t="s">
        <v>275</v>
      </c>
      <c r="B17" s="13" t="s">
        <v>289</v>
      </c>
      <c r="C17" s="15">
        <v>9188756.9000000004</v>
      </c>
    </row>
    <row r="18" spans="1:5" x14ac:dyDescent="0.25">
      <c r="A18" s="14" t="s">
        <v>280</v>
      </c>
      <c r="B18" s="13" t="s">
        <v>289</v>
      </c>
      <c r="C18" s="15">
        <v>6111593.9199999999</v>
      </c>
    </row>
    <row r="19" spans="1:5" x14ac:dyDescent="0.25">
      <c r="A19" s="14" t="s">
        <v>280</v>
      </c>
      <c r="B19" s="13" t="s">
        <v>289</v>
      </c>
      <c r="C19" s="15">
        <v>8785207.9199999999</v>
      </c>
    </row>
    <row r="20" spans="1:5" x14ac:dyDescent="0.25">
      <c r="A20" s="14" t="s">
        <v>284</v>
      </c>
      <c r="B20" s="14" t="s">
        <v>279</v>
      </c>
      <c r="C20" s="15">
        <v>14688013.82</v>
      </c>
    </row>
    <row r="21" spans="1:5" x14ac:dyDescent="0.25">
      <c r="A21" s="14" t="s">
        <v>284</v>
      </c>
      <c r="B21" s="13" t="s">
        <v>289</v>
      </c>
      <c r="C21" s="15">
        <v>-6111593.9199999999</v>
      </c>
    </row>
    <row r="22" spans="1:5" ht="15.75" thickBot="1" x14ac:dyDescent="0.3">
      <c r="A22" s="17" t="s">
        <v>284</v>
      </c>
      <c r="B22" s="21" t="s">
        <v>289</v>
      </c>
      <c r="C22" s="18">
        <v>6876056.7300000004</v>
      </c>
    </row>
    <row r="23" spans="1:5" ht="15.75" thickBot="1" x14ac:dyDescent="0.3">
      <c r="A23" s="22" t="s">
        <v>33</v>
      </c>
      <c r="B23" s="23"/>
      <c r="C23" s="20">
        <f>SUM(C15:C22)</f>
        <v>63886910.180000007</v>
      </c>
    </row>
    <row r="24" spans="1:5" x14ac:dyDescent="0.25">
      <c r="C24" s="2"/>
    </row>
    <row r="25" spans="1:5" x14ac:dyDescent="0.25">
      <c r="A25" s="6" t="s">
        <v>288</v>
      </c>
      <c r="B25" s="6"/>
      <c r="C25" s="6"/>
      <c r="D25" s="24">
        <f>C23-D10</f>
        <v>7353067.7400000021</v>
      </c>
    </row>
    <row r="27" spans="1:5" ht="39.6" customHeight="1" x14ac:dyDescent="0.25">
      <c r="A27" s="27" t="s">
        <v>290</v>
      </c>
      <c r="B27" s="27"/>
      <c r="C27" s="27"/>
      <c r="D27" s="27"/>
      <c r="E27" s="27"/>
    </row>
  </sheetData>
  <mergeCells count="1">
    <mergeCell ref="A27:E27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54287-1D85-46D2-9201-CA303A6AC9C6}">
  <dimension ref="A5:J203"/>
  <sheetViews>
    <sheetView topLeftCell="B179" zoomScale="90" zoomScaleNormal="90" workbookViewId="0">
      <selection activeCell="C204" sqref="C204:I213"/>
    </sheetView>
  </sheetViews>
  <sheetFormatPr baseColWidth="10" defaultColWidth="9.140625" defaultRowHeight="15" x14ac:dyDescent="0.25"/>
  <cols>
    <col min="1" max="1" width="17" customWidth="1"/>
    <col min="2" max="2" width="18" bestFit="1" customWidth="1"/>
    <col min="3" max="3" width="141" bestFit="1" customWidth="1"/>
    <col min="4" max="4" width="20" customWidth="1"/>
    <col min="5" max="5" width="15.140625" customWidth="1"/>
    <col min="6" max="8" width="9" bestFit="1" customWidth="1"/>
    <col min="9" max="9" width="14.42578125" bestFit="1" customWidth="1"/>
    <col min="10" max="10" width="22" customWidth="1"/>
  </cols>
  <sheetData>
    <row r="5" spans="1:10" ht="39" x14ac:dyDescent="0.25">
      <c r="A5" s="3" t="s">
        <v>34</v>
      </c>
      <c r="B5" s="3" t="s">
        <v>35</v>
      </c>
      <c r="C5" s="3" t="s">
        <v>215</v>
      </c>
      <c r="D5" s="4" t="s">
        <v>28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3" t="s">
        <v>214</v>
      </c>
    </row>
    <row r="6" spans="1:10" x14ac:dyDescent="0.25">
      <c r="A6" s="1">
        <v>44927</v>
      </c>
      <c r="B6" t="s">
        <v>36</v>
      </c>
      <c r="C6" t="s">
        <v>17</v>
      </c>
      <c r="D6" s="2">
        <v>125172.64</v>
      </c>
      <c r="E6" s="2">
        <v>0</v>
      </c>
      <c r="F6" s="2">
        <v>0</v>
      </c>
      <c r="G6" s="2">
        <v>0</v>
      </c>
      <c r="H6" s="2">
        <v>0</v>
      </c>
      <c r="I6" s="2">
        <v>125172.64</v>
      </c>
      <c r="J6" t="s">
        <v>178</v>
      </c>
    </row>
    <row r="7" spans="1:10" x14ac:dyDescent="0.25">
      <c r="A7" s="1">
        <v>44927</v>
      </c>
      <c r="B7" t="s">
        <v>36</v>
      </c>
      <c r="C7" t="s">
        <v>3</v>
      </c>
      <c r="D7" s="2">
        <v>148492.26</v>
      </c>
      <c r="E7" s="2">
        <v>0</v>
      </c>
      <c r="F7" s="2">
        <v>0</v>
      </c>
      <c r="G7" s="2">
        <v>0</v>
      </c>
      <c r="H7" s="2">
        <v>0</v>
      </c>
      <c r="I7" s="2">
        <v>148492.26</v>
      </c>
      <c r="J7" t="s">
        <v>178</v>
      </c>
    </row>
    <row r="8" spans="1:10" x14ac:dyDescent="0.25">
      <c r="A8" s="1">
        <v>44927</v>
      </c>
      <c r="B8" t="s">
        <v>36</v>
      </c>
      <c r="C8" t="s">
        <v>20</v>
      </c>
      <c r="D8" s="2">
        <v>3337390.84</v>
      </c>
      <c r="E8" s="2">
        <v>0</v>
      </c>
      <c r="F8" s="2">
        <v>0</v>
      </c>
      <c r="G8" s="2">
        <v>0</v>
      </c>
      <c r="H8" s="2">
        <v>0</v>
      </c>
      <c r="I8" s="2">
        <v>3337390.84</v>
      </c>
      <c r="J8" t="s">
        <v>179</v>
      </c>
    </row>
    <row r="9" spans="1:10" x14ac:dyDescent="0.25">
      <c r="A9" s="1">
        <v>44927</v>
      </c>
      <c r="B9" t="s">
        <v>36</v>
      </c>
      <c r="C9" t="s">
        <v>23</v>
      </c>
      <c r="D9" s="2">
        <v>11722.72</v>
      </c>
      <c r="E9" s="2">
        <v>0</v>
      </c>
      <c r="F9" s="2">
        <v>0</v>
      </c>
      <c r="G9" s="2">
        <v>0</v>
      </c>
      <c r="H9" s="2">
        <v>0</v>
      </c>
      <c r="I9" s="2">
        <v>11722.72</v>
      </c>
      <c r="J9" t="s">
        <v>180</v>
      </c>
    </row>
    <row r="10" spans="1:10" x14ac:dyDescent="0.25">
      <c r="A10" s="1">
        <v>44927</v>
      </c>
      <c r="B10" t="s">
        <v>36</v>
      </c>
      <c r="C10" t="s">
        <v>19</v>
      </c>
      <c r="D10" s="2">
        <v>142828.4</v>
      </c>
      <c r="E10" s="2">
        <v>0</v>
      </c>
      <c r="F10" s="2">
        <v>0</v>
      </c>
      <c r="G10" s="2">
        <v>0</v>
      </c>
      <c r="H10" s="2">
        <v>0</v>
      </c>
      <c r="I10" s="2">
        <v>142828.4</v>
      </c>
      <c r="J10" t="s">
        <v>181</v>
      </c>
    </row>
    <row r="11" spans="1:10" x14ac:dyDescent="0.25">
      <c r="A11" s="1">
        <v>44927</v>
      </c>
      <c r="B11" t="s">
        <v>36</v>
      </c>
      <c r="C11" t="s">
        <v>8</v>
      </c>
      <c r="D11" s="2">
        <v>236572.42</v>
      </c>
      <c r="E11" s="2">
        <v>0</v>
      </c>
      <c r="F11" s="2">
        <v>0</v>
      </c>
      <c r="G11" s="2">
        <v>0</v>
      </c>
      <c r="H11" s="2">
        <v>0</v>
      </c>
      <c r="I11" s="2">
        <v>236572.42</v>
      </c>
      <c r="J11" t="s">
        <v>184</v>
      </c>
    </row>
    <row r="12" spans="1:10" x14ac:dyDescent="0.25">
      <c r="A12" s="1">
        <v>44927</v>
      </c>
      <c r="B12" t="s">
        <v>36</v>
      </c>
      <c r="C12" t="s">
        <v>2</v>
      </c>
      <c r="D12" s="2">
        <v>32670</v>
      </c>
      <c r="E12" s="2">
        <v>0</v>
      </c>
      <c r="F12" s="2">
        <v>0</v>
      </c>
      <c r="G12" s="2">
        <v>0</v>
      </c>
      <c r="H12" s="2">
        <v>0</v>
      </c>
      <c r="I12" s="2">
        <v>32670</v>
      </c>
      <c r="J12" t="s">
        <v>185</v>
      </c>
    </row>
    <row r="13" spans="1:10" x14ac:dyDescent="0.25">
      <c r="A13" s="1">
        <v>44927</v>
      </c>
      <c r="B13" t="s">
        <v>36</v>
      </c>
      <c r="C13" t="s">
        <v>5</v>
      </c>
      <c r="D13" s="2">
        <v>32670</v>
      </c>
      <c r="E13" s="2">
        <v>0</v>
      </c>
      <c r="F13" s="2">
        <v>0</v>
      </c>
      <c r="G13" s="2">
        <v>0</v>
      </c>
      <c r="H13" s="2">
        <v>0</v>
      </c>
      <c r="I13" s="2">
        <v>32670</v>
      </c>
      <c r="J13" t="s">
        <v>185</v>
      </c>
    </row>
    <row r="14" spans="1:10" x14ac:dyDescent="0.25">
      <c r="A14" s="1">
        <v>44927</v>
      </c>
      <c r="B14" t="s">
        <v>36</v>
      </c>
      <c r="C14" t="s">
        <v>9</v>
      </c>
      <c r="D14" s="2">
        <v>70000</v>
      </c>
      <c r="E14" s="2">
        <v>0</v>
      </c>
      <c r="F14" s="2">
        <v>0</v>
      </c>
      <c r="G14" s="2">
        <v>0</v>
      </c>
      <c r="H14" s="2">
        <v>0</v>
      </c>
      <c r="I14" s="2">
        <v>70000</v>
      </c>
      <c r="J14" t="s">
        <v>187</v>
      </c>
    </row>
    <row r="15" spans="1:10" x14ac:dyDescent="0.25">
      <c r="A15" s="1">
        <v>44927</v>
      </c>
      <c r="B15" t="s">
        <v>36</v>
      </c>
      <c r="C15" t="s">
        <v>6</v>
      </c>
      <c r="D15" s="2">
        <v>56000</v>
      </c>
      <c r="E15" s="2">
        <v>0</v>
      </c>
      <c r="F15" s="2">
        <v>0</v>
      </c>
      <c r="G15" s="2">
        <v>0</v>
      </c>
      <c r="H15" s="2">
        <v>0</v>
      </c>
      <c r="I15" s="2">
        <v>56000</v>
      </c>
      <c r="J15" t="s">
        <v>189</v>
      </c>
    </row>
    <row r="16" spans="1:10" x14ac:dyDescent="0.25">
      <c r="A16" s="1">
        <v>44927</v>
      </c>
      <c r="B16" t="s">
        <v>36</v>
      </c>
      <c r="C16" t="s">
        <v>16</v>
      </c>
      <c r="D16" s="2">
        <v>96953.67</v>
      </c>
      <c r="E16" s="2">
        <v>0</v>
      </c>
      <c r="F16" s="2">
        <v>0</v>
      </c>
      <c r="G16" s="2">
        <v>0</v>
      </c>
      <c r="H16" s="2">
        <v>0</v>
      </c>
      <c r="I16" s="2">
        <v>96953.67</v>
      </c>
      <c r="J16" t="s">
        <v>190</v>
      </c>
    </row>
    <row r="17" spans="1:10" x14ac:dyDescent="0.25">
      <c r="A17" s="1">
        <v>44927</v>
      </c>
      <c r="B17" t="s">
        <v>36</v>
      </c>
      <c r="C17" t="s">
        <v>21</v>
      </c>
      <c r="D17" s="2">
        <v>903260.16000000003</v>
      </c>
      <c r="E17" s="2">
        <v>0</v>
      </c>
      <c r="F17" s="2">
        <v>0</v>
      </c>
      <c r="G17" s="2">
        <v>0</v>
      </c>
      <c r="H17" s="2">
        <v>0</v>
      </c>
      <c r="I17" s="2">
        <v>903260.16000000003</v>
      </c>
      <c r="J17" t="s">
        <v>193</v>
      </c>
    </row>
    <row r="18" spans="1:10" x14ac:dyDescent="0.25">
      <c r="A18" s="1">
        <v>44927</v>
      </c>
      <c r="B18" t="s">
        <v>36</v>
      </c>
      <c r="C18" t="s">
        <v>10</v>
      </c>
      <c r="D18" s="2">
        <v>57893.16</v>
      </c>
      <c r="E18" s="2">
        <v>0</v>
      </c>
      <c r="F18" s="2">
        <v>0</v>
      </c>
      <c r="G18" s="2">
        <v>0</v>
      </c>
      <c r="H18" s="2">
        <v>0</v>
      </c>
      <c r="I18" s="2">
        <v>57893.16</v>
      </c>
      <c r="J18" t="s">
        <v>194</v>
      </c>
    </row>
    <row r="19" spans="1:10" x14ac:dyDescent="0.25">
      <c r="A19" s="1">
        <v>44927</v>
      </c>
      <c r="B19" t="s">
        <v>36</v>
      </c>
      <c r="C19" t="s">
        <v>11</v>
      </c>
      <c r="D19" s="2">
        <v>57901.05</v>
      </c>
      <c r="E19" s="2">
        <v>0</v>
      </c>
      <c r="F19" s="2">
        <v>0</v>
      </c>
      <c r="G19" s="2">
        <v>0</v>
      </c>
      <c r="H19" s="2">
        <v>0</v>
      </c>
      <c r="I19" s="2">
        <v>57901.05</v>
      </c>
      <c r="J19" t="s">
        <v>197</v>
      </c>
    </row>
    <row r="20" spans="1:10" x14ac:dyDescent="0.25">
      <c r="A20" s="1">
        <v>44927</v>
      </c>
      <c r="B20" t="s">
        <v>36</v>
      </c>
      <c r="C20" t="s">
        <v>26</v>
      </c>
      <c r="D20" s="2">
        <v>3398.59</v>
      </c>
      <c r="E20" s="2">
        <v>0</v>
      </c>
      <c r="F20" s="2">
        <v>0</v>
      </c>
      <c r="G20" s="2">
        <v>0</v>
      </c>
      <c r="H20" s="2">
        <v>0</v>
      </c>
      <c r="I20" s="2">
        <v>3398.59</v>
      </c>
      <c r="J20" t="s">
        <v>200</v>
      </c>
    </row>
    <row r="21" spans="1:10" x14ac:dyDescent="0.25">
      <c r="A21" s="1">
        <v>44927</v>
      </c>
      <c r="B21" t="s">
        <v>36</v>
      </c>
      <c r="C21" t="s">
        <v>25</v>
      </c>
      <c r="D21" s="2">
        <v>29999.77</v>
      </c>
      <c r="E21" s="2">
        <v>0</v>
      </c>
      <c r="F21" s="2">
        <v>0</v>
      </c>
      <c r="G21" s="2">
        <v>0</v>
      </c>
      <c r="H21" s="2">
        <v>0</v>
      </c>
      <c r="I21" s="2">
        <v>29999.77</v>
      </c>
      <c r="J21" t="s">
        <v>202</v>
      </c>
    </row>
    <row r="22" spans="1:10" x14ac:dyDescent="0.25">
      <c r="A22" s="1">
        <v>44927</v>
      </c>
      <c r="B22" t="s">
        <v>36</v>
      </c>
      <c r="C22" t="s">
        <v>24</v>
      </c>
      <c r="D22" s="2">
        <v>28999.78</v>
      </c>
      <c r="E22" s="2">
        <v>0</v>
      </c>
      <c r="F22" s="2">
        <v>0</v>
      </c>
      <c r="G22" s="2">
        <v>0</v>
      </c>
      <c r="H22" s="2">
        <v>0</v>
      </c>
      <c r="I22" s="2">
        <v>28999.78</v>
      </c>
      <c r="J22" t="s">
        <v>202</v>
      </c>
    </row>
    <row r="23" spans="1:10" x14ac:dyDescent="0.25">
      <c r="A23" s="1">
        <v>44927</v>
      </c>
      <c r="B23" t="s">
        <v>36</v>
      </c>
      <c r="C23" t="s">
        <v>18</v>
      </c>
      <c r="D23" s="2">
        <v>100220.19</v>
      </c>
      <c r="E23" s="2">
        <v>0</v>
      </c>
      <c r="F23" s="2">
        <v>0</v>
      </c>
      <c r="G23" s="2">
        <v>0</v>
      </c>
      <c r="H23" s="2">
        <v>0</v>
      </c>
      <c r="I23" s="2">
        <v>100220.19</v>
      </c>
      <c r="J23" t="s">
        <v>204</v>
      </c>
    </row>
    <row r="24" spans="1:10" x14ac:dyDescent="0.25">
      <c r="A24" s="1">
        <v>44927</v>
      </c>
      <c r="B24" t="s">
        <v>36</v>
      </c>
      <c r="C24" t="s">
        <v>12</v>
      </c>
      <c r="D24" s="2">
        <v>2480</v>
      </c>
      <c r="E24" s="2">
        <v>0</v>
      </c>
      <c r="F24" s="2">
        <v>0</v>
      </c>
      <c r="G24" s="2">
        <v>0</v>
      </c>
      <c r="H24" s="2">
        <v>0</v>
      </c>
      <c r="I24" s="2">
        <v>2480</v>
      </c>
      <c r="J24" t="s">
        <v>203</v>
      </c>
    </row>
    <row r="25" spans="1:10" x14ac:dyDescent="0.25">
      <c r="A25" s="1">
        <v>44927</v>
      </c>
      <c r="B25" t="s">
        <v>36</v>
      </c>
      <c r="C25" t="s">
        <v>15</v>
      </c>
      <c r="D25" s="2">
        <v>2480</v>
      </c>
      <c r="E25" s="2">
        <v>0</v>
      </c>
      <c r="F25" s="2">
        <v>0</v>
      </c>
      <c r="G25" s="2">
        <v>0</v>
      </c>
      <c r="H25" s="2">
        <v>0</v>
      </c>
      <c r="I25" s="2">
        <v>2480</v>
      </c>
      <c r="J25" t="s">
        <v>203</v>
      </c>
    </row>
    <row r="26" spans="1:10" x14ac:dyDescent="0.25">
      <c r="A26" s="1">
        <v>44927</v>
      </c>
      <c r="B26" t="s">
        <v>36</v>
      </c>
      <c r="C26" t="s">
        <v>14</v>
      </c>
      <c r="D26" s="2">
        <v>2480</v>
      </c>
      <c r="E26" s="2">
        <v>0</v>
      </c>
      <c r="F26" s="2">
        <v>0</v>
      </c>
      <c r="G26" s="2">
        <v>0</v>
      </c>
      <c r="H26" s="2">
        <v>0</v>
      </c>
      <c r="I26" s="2">
        <v>2480</v>
      </c>
      <c r="J26" t="s">
        <v>203</v>
      </c>
    </row>
    <row r="27" spans="1:10" x14ac:dyDescent="0.25">
      <c r="A27" s="1">
        <v>44927</v>
      </c>
      <c r="B27" t="s">
        <v>36</v>
      </c>
      <c r="C27" t="s">
        <v>13</v>
      </c>
      <c r="D27" s="2">
        <v>2480</v>
      </c>
      <c r="E27" s="2">
        <v>0</v>
      </c>
      <c r="F27" s="2">
        <v>0</v>
      </c>
      <c r="G27" s="2">
        <v>0</v>
      </c>
      <c r="H27" s="2">
        <v>0</v>
      </c>
      <c r="I27" s="2">
        <v>2480</v>
      </c>
      <c r="J27" t="s">
        <v>203</v>
      </c>
    </row>
    <row r="28" spans="1:10" x14ac:dyDescent="0.25">
      <c r="A28" s="1">
        <v>44927</v>
      </c>
      <c r="B28" t="s">
        <v>36</v>
      </c>
      <c r="C28" t="s">
        <v>0</v>
      </c>
      <c r="D28" s="2">
        <v>204000</v>
      </c>
      <c r="E28" s="2">
        <v>0</v>
      </c>
      <c r="F28" s="2">
        <v>0</v>
      </c>
      <c r="G28" s="2">
        <v>0</v>
      </c>
      <c r="H28" s="2">
        <v>0</v>
      </c>
      <c r="I28" s="2">
        <v>204000</v>
      </c>
      <c r="J28" t="s">
        <v>203</v>
      </c>
    </row>
    <row r="29" spans="1:10" x14ac:dyDescent="0.25">
      <c r="A29" s="1">
        <v>44927</v>
      </c>
      <c r="B29" t="s">
        <v>36</v>
      </c>
      <c r="C29" t="s">
        <v>4</v>
      </c>
      <c r="D29" s="2">
        <v>8760</v>
      </c>
      <c r="E29" s="2">
        <v>0</v>
      </c>
      <c r="F29" s="2">
        <v>0</v>
      </c>
      <c r="G29" s="2">
        <v>0</v>
      </c>
      <c r="H29" s="2">
        <v>0</v>
      </c>
      <c r="I29" s="2">
        <v>8760</v>
      </c>
      <c r="J29" t="s">
        <v>207</v>
      </c>
    </row>
    <row r="30" spans="1:10" x14ac:dyDescent="0.25">
      <c r="A30" s="1">
        <v>44927</v>
      </c>
      <c r="B30" t="s">
        <v>36</v>
      </c>
      <c r="C30" t="s">
        <v>22</v>
      </c>
      <c r="D30" s="2">
        <v>39809</v>
      </c>
      <c r="E30" s="2">
        <v>0</v>
      </c>
      <c r="F30" s="2">
        <v>0</v>
      </c>
      <c r="G30" s="2">
        <v>0</v>
      </c>
      <c r="H30" s="2">
        <v>0</v>
      </c>
      <c r="I30" s="2">
        <v>39809</v>
      </c>
      <c r="J30" t="s">
        <v>208</v>
      </c>
    </row>
    <row r="31" spans="1:10" x14ac:dyDescent="0.25">
      <c r="A31" s="1">
        <v>44927</v>
      </c>
      <c r="B31" t="s">
        <v>36</v>
      </c>
      <c r="C31" t="s">
        <v>1</v>
      </c>
      <c r="D31" s="2">
        <v>51353</v>
      </c>
      <c r="E31" s="2">
        <v>0</v>
      </c>
      <c r="F31" s="2">
        <v>0</v>
      </c>
      <c r="G31" s="2">
        <v>0</v>
      </c>
      <c r="H31" s="2">
        <v>0</v>
      </c>
      <c r="I31" s="2">
        <v>51353</v>
      </c>
      <c r="J31" t="s">
        <v>208</v>
      </c>
    </row>
    <row r="32" spans="1:10" x14ac:dyDescent="0.25">
      <c r="A32" s="1">
        <v>44927</v>
      </c>
      <c r="B32" t="s">
        <v>36</v>
      </c>
      <c r="C32" t="s">
        <v>27</v>
      </c>
      <c r="D32" s="2">
        <v>40000</v>
      </c>
      <c r="E32" s="2">
        <v>0</v>
      </c>
      <c r="F32" s="2">
        <v>0</v>
      </c>
      <c r="G32" s="2">
        <v>0</v>
      </c>
      <c r="H32" s="2">
        <v>0</v>
      </c>
      <c r="I32" s="2">
        <v>40000</v>
      </c>
      <c r="J32" t="s">
        <v>211</v>
      </c>
    </row>
    <row r="33" spans="1:10" x14ac:dyDescent="0.25">
      <c r="A33" s="1">
        <v>44927</v>
      </c>
      <c r="B33" t="s">
        <v>36</v>
      </c>
      <c r="C33" t="s">
        <v>7</v>
      </c>
      <c r="D33" s="2">
        <v>7037.07</v>
      </c>
      <c r="E33" s="2">
        <v>0</v>
      </c>
      <c r="F33" s="2">
        <v>0</v>
      </c>
      <c r="G33" s="2">
        <v>0</v>
      </c>
      <c r="H33" s="2">
        <v>0</v>
      </c>
      <c r="I33" s="2">
        <v>7037.07</v>
      </c>
      <c r="J33" t="s">
        <v>212</v>
      </c>
    </row>
    <row r="34" spans="1:10" x14ac:dyDescent="0.25">
      <c r="A34" s="1">
        <v>44958</v>
      </c>
      <c r="B34" t="s">
        <v>36</v>
      </c>
      <c r="C34" t="s">
        <v>40</v>
      </c>
      <c r="D34" s="2">
        <v>11495</v>
      </c>
      <c r="E34" s="2">
        <v>0</v>
      </c>
      <c r="F34" s="2">
        <v>0</v>
      </c>
      <c r="G34" s="2">
        <v>0</v>
      </c>
      <c r="H34" s="2">
        <v>0</v>
      </c>
      <c r="I34" s="2">
        <v>11495</v>
      </c>
      <c r="J34" t="s">
        <v>175</v>
      </c>
    </row>
    <row r="35" spans="1:10" x14ac:dyDescent="0.25">
      <c r="A35" s="1">
        <v>44958</v>
      </c>
      <c r="B35" t="s">
        <v>36</v>
      </c>
      <c r="C35" t="s">
        <v>48</v>
      </c>
      <c r="D35" s="2">
        <v>150000</v>
      </c>
      <c r="E35" s="2">
        <v>0</v>
      </c>
      <c r="F35" s="2">
        <v>0</v>
      </c>
      <c r="G35" s="2">
        <v>0</v>
      </c>
      <c r="H35" s="2">
        <v>0</v>
      </c>
      <c r="I35" s="2">
        <v>150000</v>
      </c>
      <c r="J35" t="s">
        <v>177</v>
      </c>
    </row>
    <row r="36" spans="1:10" x14ac:dyDescent="0.25">
      <c r="A36" s="1">
        <v>44958</v>
      </c>
      <c r="B36" t="s">
        <v>36</v>
      </c>
      <c r="C36" t="s">
        <v>52</v>
      </c>
      <c r="D36" s="2">
        <v>148492.26</v>
      </c>
      <c r="E36" s="2">
        <v>0</v>
      </c>
      <c r="F36" s="2">
        <v>0</v>
      </c>
      <c r="G36" s="2">
        <v>0</v>
      </c>
      <c r="H36" s="2">
        <v>0</v>
      </c>
      <c r="I36" s="2">
        <v>148492.26</v>
      </c>
      <c r="J36" t="s">
        <v>178</v>
      </c>
    </row>
    <row r="37" spans="1:10" x14ac:dyDescent="0.25">
      <c r="A37" s="1">
        <v>44958</v>
      </c>
      <c r="B37" t="s">
        <v>36</v>
      </c>
      <c r="C37" t="s">
        <v>38</v>
      </c>
      <c r="D37" s="2">
        <v>3606848.86</v>
      </c>
      <c r="E37" s="2">
        <v>0</v>
      </c>
      <c r="F37" s="2">
        <v>0</v>
      </c>
      <c r="G37" s="2">
        <v>0</v>
      </c>
      <c r="H37" s="2">
        <v>0</v>
      </c>
      <c r="I37" s="2">
        <v>3606848.86</v>
      </c>
      <c r="J37" t="s">
        <v>179</v>
      </c>
    </row>
    <row r="38" spans="1:10" x14ac:dyDescent="0.25">
      <c r="A38" s="1">
        <v>44958</v>
      </c>
      <c r="B38" t="s">
        <v>36</v>
      </c>
      <c r="C38" t="s">
        <v>47</v>
      </c>
      <c r="D38" s="2">
        <v>11767.01</v>
      </c>
      <c r="E38" s="2">
        <v>0</v>
      </c>
      <c r="F38" s="2">
        <v>0</v>
      </c>
      <c r="G38" s="2">
        <v>0</v>
      </c>
      <c r="H38" s="2">
        <v>0</v>
      </c>
      <c r="I38" s="2">
        <v>11767.01</v>
      </c>
      <c r="J38" t="s">
        <v>180</v>
      </c>
    </row>
    <row r="39" spans="1:10" x14ac:dyDescent="0.25">
      <c r="A39" s="1">
        <v>44958</v>
      </c>
      <c r="B39" t="s">
        <v>36</v>
      </c>
      <c r="C39" t="s">
        <v>55</v>
      </c>
      <c r="D39" s="2">
        <v>146458.4</v>
      </c>
      <c r="E39" s="2">
        <v>0</v>
      </c>
      <c r="F39" s="2">
        <v>0</v>
      </c>
      <c r="G39" s="2">
        <v>0</v>
      </c>
      <c r="H39" s="2">
        <v>0</v>
      </c>
      <c r="I39" s="2">
        <v>146458.4</v>
      </c>
      <c r="J39" t="s">
        <v>181</v>
      </c>
    </row>
    <row r="40" spans="1:10" x14ac:dyDescent="0.25">
      <c r="A40" s="1">
        <v>44958</v>
      </c>
      <c r="B40" t="s">
        <v>36</v>
      </c>
      <c r="C40" t="s">
        <v>57</v>
      </c>
      <c r="D40" s="2">
        <v>221321.1</v>
      </c>
      <c r="E40" s="2">
        <v>0</v>
      </c>
      <c r="F40" s="2">
        <v>0</v>
      </c>
      <c r="G40" s="2">
        <v>0</v>
      </c>
      <c r="H40" s="2">
        <v>0</v>
      </c>
      <c r="I40" s="2">
        <v>221321.1</v>
      </c>
      <c r="J40" t="s">
        <v>182</v>
      </c>
    </row>
    <row r="41" spans="1:10" x14ac:dyDescent="0.25">
      <c r="A41" s="1">
        <v>44958</v>
      </c>
      <c r="B41" t="s">
        <v>36</v>
      </c>
      <c r="C41" t="s">
        <v>39</v>
      </c>
      <c r="D41" s="2">
        <v>245799.69</v>
      </c>
      <c r="E41" s="2">
        <v>0</v>
      </c>
      <c r="F41" s="2">
        <v>0</v>
      </c>
      <c r="G41" s="2">
        <v>0</v>
      </c>
      <c r="H41" s="2">
        <v>0</v>
      </c>
      <c r="I41" s="2">
        <v>245799.69</v>
      </c>
      <c r="J41" t="s">
        <v>184</v>
      </c>
    </row>
    <row r="42" spans="1:10" x14ac:dyDescent="0.25">
      <c r="A42" s="1">
        <v>44958</v>
      </c>
      <c r="B42" t="s">
        <v>36</v>
      </c>
      <c r="C42" t="s">
        <v>49</v>
      </c>
      <c r="D42" s="2">
        <v>56000</v>
      </c>
      <c r="E42" s="2">
        <v>0</v>
      </c>
      <c r="F42" s="2">
        <v>0</v>
      </c>
      <c r="G42" s="2">
        <v>0</v>
      </c>
      <c r="H42" s="2">
        <v>0</v>
      </c>
      <c r="I42" s="2">
        <v>56000</v>
      </c>
      <c r="J42" t="s">
        <v>189</v>
      </c>
    </row>
    <row r="43" spans="1:10" x14ac:dyDescent="0.25">
      <c r="A43" s="1">
        <v>44958</v>
      </c>
      <c r="B43" t="s">
        <v>36</v>
      </c>
      <c r="C43" t="s">
        <v>51</v>
      </c>
      <c r="D43" s="2">
        <v>96953.67</v>
      </c>
      <c r="E43" s="2">
        <v>0</v>
      </c>
      <c r="F43" s="2">
        <v>0</v>
      </c>
      <c r="G43" s="2">
        <v>0</v>
      </c>
      <c r="H43" s="2">
        <v>0</v>
      </c>
      <c r="I43" s="2">
        <v>96953.67</v>
      </c>
      <c r="J43" t="s">
        <v>190</v>
      </c>
    </row>
    <row r="44" spans="1:10" x14ac:dyDescent="0.25">
      <c r="A44" s="1">
        <v>44958</v>
      </c>
      <c r="B44" t="s">
        <v>36</v>
      </c>
      <c r="C44" t="s">
        <v>45</v>
      </c>
      <c r="D44" s="2">
        <v>1083912.19</v>
      </c>
      <c r="E44" s="2">
        <v>0</v>
      </c>
      <c r="F44" s="2">
        <v>0</v>
      </c>
      <c r="G44" s="2">
        <v>0</v>
      </c>
      <c r="H44" s="2">
        <v>0</v>
      </c>
      <c r="I44" s="2">
        <v>1083912.19</v>
      </c>
      <c r="J44" t="s">
        <v>193</v>
      </c>
    </row>
    <row r="45" spans="1:10" x14ac:dyDescent="0.25">
      <c r="A45" s="1">
        <v>44958</v>
      </c>
      <c r="B45" t="s">
        <v>36</v>
      </c>
      <c r="C45" t="s">
        <v>37</v>
      </c>
      <c r="D45" s="2">
        <v>57893.16</v>
      </c>
      <c r="E45" s="2">
        <v>0</v>
      </c>
      <c r="F45" s="2">
        <v>0</v>
      </c>
      <c r="G45" s="2">
        <v>0</v>
      </c>
      <c r="H45" s="2">
        <v>0</v>
      </c>
      <c r="I45" s="2">
        <v>57893.16</v>
      </c>
      <c r="J45" t="s">
        <v>194</v>
      </c>
    </row>
    <row r="46" spans="1:10" x14ac:dyDescent="0.25">
      <c r="A46" s="1">
        <v>44958</v>
      </c>
      <c r="B46" t="s">
        <v>36</v>
      </c>
      <c r="C46" t="s">
        <v>54</v>
      </c>
      <c r="D46" s="2">
        <v>464640</v>
      </c>
      <c r="E46" s="2">
        <v>0</v>
      </c>
      <c r="F46" s="2">
        <v>0</v>
      </c>
      <c r="G46" s="2">
        <v>0</v>
      </c>
      <c r="H46" s="2">
        <v>0</v>
      </c>
      <c r="I46" s="2">
        <v>464640</v>
      </c>
      <c r="J46" t="s">
        <v>195</v>
      </c>
    </row>
    <row r="47" spans="1:10" x14ac:dyDescent="0.25">
      <c r="A47" s="1">
        <v>44958</v>
      </c>
      <c r="B47" t="s">
        <v>36</v>
      </c>
      <c r="C47" t="s">
        <v>53</v>
      </c>
      <c r="D47" s="2">
        <v>111061.01</v>
      </c>
      <c r="E47" s="2">
        <v>0</v>
      </c>
      <c r="F47" s="2">
        <v>0</v>
      </c>
      <c r="G47" s="2">
        <v>0</v>
      </c>
      <c r="H47" s="2">
        <v>0</v>
      </c>
      <c r="I47" s="2">
        <v>111061.01</v>
      </c>
      <c r="J47" t="s">
        <v>204</v>
      </c>
    </row>
    <row r="48" spans="1:10" x14ac:dyDescent="0.25">
      <c r="A48" s="1">
        <v>44958</v>
      </c>
      <c r="B48" t="s">
        <v>36</v>
      </c>
      <c r="C48" t="s">
        <v>41</v>
      </c>
      <c r="D48" s="2">
        <v>2480</v>
      </c>
      <c r="E48" s="2">
        <v>0</v>
      </c>
      <c r="F48" s="2">
        <v>0</v>
      </c>
      <c r="G48" s="2">
        <v>0</v>
      </c>
      <c r="H48" s="2">
        <v>0</v>
      </c>
      <c r="I48" s="2">
        <v>2480</v>
      </c>
      <c r="J48" t="s">
        <v>203</v>
      </c>
    </row>
    <row r="49" spans="1:10" x14ac:dyDescent="0.25">
      <c r="A49" s="1">
        <v>44958</v>
      </c>
      <c r="B49" t="s">
        <v>36</v>
      </c>
      <c r="C49" t="s">
        <v>42</v>
      </c>
      <c r="D49" s="2">
        <v>2480</v>
      </c>
      <c r="E49" s="2">
        <v>0</v>
      </c>
      <c r="F49" s="2">
        <v>0</v>
      </c>
      <c r="G49" s="2">
        <v>0</v>
      </c>
      <c r="H49" s="2">
        <v>0</v>
      </c>
      <c r="I49" s="2">
        <v>2480</v>
      </c>
      <c r="J49" t="s">
        <v>203</v>
      </c>
    </row>
    <row r="50" spans="1:10" x14ac:dyDescent="0.25">
      <c r="A50" s="1">
        <v>44958</v>
      </c>
      <c r="B50" t="s">
        <v>36</v>
      </c>
      <c r="C50" t="s">
        <v>43</v>
      </c>
      <c r="D50" s="2">
        <v>2480</v>
      </c>
      <c r="E50" s="2">
        <v>0</v>
      </c>
      <c r="F50" s="2">
        <v>0</v>
      </c>
      <c r="G50" s="2">
        <v>0</v>
      </c>
      <c r="H50" s="2">
        <v>0</v>
      </c>
      <c r="I50" s="2">
        <v>2480</v>
      </c>
      <c r="J50" t="s">
        <v>203</v>
      </c>
    </row>
    <row r="51" spans="1:10" x14ac:dyDescent="0.25">
      <c r="A51" s="1">
        <v>44958</v>
      </c>
      <c r="B51" t="s">
        <v>36</v>
      </c>
      <c r="C51" t="s">
        <v>44</v>
      </c>
      <c r="D51" s="2">
        <v>2480</v>
      </c>
      <c r="E51" s="2">
        <v>0</v>
      </c>
      <c r="F51" s="2">
        <v>0</v>
      </c>
      <c r="G51" s="2">
        <v>0</v>
      </c>
      <c r="H51" s="2">
        <v>0</v>
      </c>
      <c r="I51" s="2">
        <v>2480</v>
      </c>
      <c r="J51" t="s">
        <v>203</v>
      </c>
    </row>
    <row r="52" spans="1:10" x14ac:dyDescent="0.25">
      <c r="A52" s="1">
        <v>44958</v>
      </c>
      <c r="B52" t="s">
        <v>36</v>
      </c>
      <c r="C52" t="s">
        <v>56</v>
      </c>
      <c r="D52" s="2">
        <v>204000</v>
      </c>
      <c r="E52" s="2">
        <v>0</v>
      </c>
      <c r="F52" s="2">
        <v>0</v>
      </c>
      <c r="G52" s="2">
        <v>0</v>
      </c>
      <c r="H52" s="2">
        <v>0</v>
      </c>
      <c r="I52" s="2">
        <v>204000</v>
      </c>
      <c r="J52" t="s">
        <v>203</v>
      </c>
    </row>
    <row r="53" spans="1:10" x14ac:dyDescent="0.25">
      <c r="A53" s="1">
        <v>44958</v>
      </c>
      <c r="B53" t="s">
        <v>36</v>
      </c>
      <c r="C53" t="s">
        <v>46</v>
      </c>
      <c r="D53" s="2">
        <v>64192</v>
      </c>
      <c r="E53" s="2">
        <v>0</v>
      </c>
      <c r="F53" s="2">
        <v>0</v>
      </c>
      <c r="G53" s="2">
        <v>0</v>
      </c>
      <c r="H53" s="2">
        <v>0</v>
      </c>
      <c r="I53" s="2">
        <v>64192</v>
      </c>
      <c r="J53" t="s">
        <v>208</v>
      </c>
    </row>
    <row r="54" spans="1:10" x14ac:dyDescent="0.25">
      <c r="A54" s="1">
        <v>44958</v>
      </c>
      <c r="B54" t="s">
        <v>36</v>
      </c>
      <c r="C54" t="s">
        <v>50</v>
      </c>
      <c r="D54" s="2">
        <v>70371</v>
      </c>
      <c r="E54" s="2">
        <v>0</v>
      </c>
      <c r="F54" s="2">
        <v>0</v>
      </c>
      <c r="G54" s="2">
        <v>0</v>
      </c>
      <c r="H54" s="2">
        <v>0</v>
      </c>
      <c r="I54" s="2">
        <v>70371</v>
      </c>
      <c r="J54" t="s">
        <v>212</v>
      </c>
    </row>
    <row r="55" spans="1:10" x14ac:dyDescent="0.25">
      <c r="A55" s="1">
        <v>44986</v>
      </c>
      <c r="B55" t="s">
        <v>36</v>
      </c>
      <c r="C55" t="s">
        <v>70</v>
      </c>
      <c r="D55" s="2">
        <v>150000</v>
      </c>
      <c r="E55" s="2">
        <v>0</v>
      </c>
      <c r="F55" s="2">
        <v>0</v>
      </c>
      <c r="G55" s="2">
        <v>0</v>
      </c>
      <c r="H55" s="2">
        <v>0</v>
      </c>
      <c r="I55" s="2">
        <v>150000</v>
      </c>
      <c r="J55" t="s">
        <v>177</v>
      </c>
    </row>
    <row r="56" spans="1:10" x14ac:dyDescent="0.25">
      <c r="A56" s="1">
        <v>44986</v>
      </c>
      <c r="B56" t="s">
        <v>36</v>
      </c>
      <c r="C56" t="s">
        <v>68</v>
      </c>
      <c r="D56" s="2">
        <v>148492.26</v>
      </c>
      <c r="E56" s="2">
        <v>0</v>
      </c>
      <c r="F56" s="2">
        <v>0</v>
      </c>
      <c r="G56" s="2">
        <v>0</v>
      </c>
      <c r="H56" s="2">
        <v>0</v>
      </c>
      <c r="I56" s="2">
        <v>148492.26</v>
      </c>
      <c r="J56" t="s">
        <v>178</v>
      </c>
    </row>
    <row r="57" spans="1:10" x14ac:dyDescent="0.25">
      <c r="A57" s="1">
        <v>44986</v>
      </c>
      <c r="B57" t="s">
        <v>36</v>
      </c>
      <c r="C57" t="s">
        <v>75</v>
      </c>
      <c r="D57" s="2">
        <v>15460.8</v>
      </c>
      <c r="E57" s="2">
        <v>0</v>
      </c>
      <c r="F57" s="2">
        <v>0</v>
      </c>
      <c r="G57" s="2">
        <v>0</v>
      </c>
      <c r="H57" s="2">
        <v>0</v>
      </c>
      <c r="I57" s="2">
        <v>15460.8</v>
      </c>
      <c r="J57" t="s">
        <v>179</v>
      </c>
    </row>
    <row r="58" spans="1:10" x14ac:dyDescent="0.25">
      <c r="A58" s="1">
        <v>44986</v>
      </c>
      <c r="B58" t="s">
        <v>36</v>
      </c>
      <c r="C58" t="s">
        <v>59</v>
      </c>
      <c r="D58" s="2">
        <v>13187.51</v>
      </c>
      <c r="E58" s="2">
        <v>0</v>
      </c>
      <c r="F58" s="2">
        <v>0</v>
      </c>
      <c r="G58" s="2">
        <v>0</v>
      </c>
      <c r="H58" s="2">
        <v>0</v>
      </c>
      <c r="I58" s="2">
        <v>13187.51</v>
      </c>
      <c r="J58" t="s">
        <v>180</v>
      </c>
    </row>
    <row r="59" spans="1:10" x14ac:dyDescent="0.25">
      <c r="A59" s="1">
        <v>44986</v>
      </c>
      <c r="B59" t="s">
        <v>36</v>
      </c>
      <c r="C59" t="s">
        <v>72</v>
      </c>
      <c r="D59" s="2">
        <v>182145</v>
      </c>
      <c r="E59" s="2">
        <v>0</v>
      </c>
      <c r="F59" s="2">
        <v>0</v>
      </c>
      <c r="G59" s="2">
        <v>0</v>
      </c>
      <c r="H59" s="2">
        <v>0</v>
      </c>
      <c r="I59" s="2">
        <v>182145</v>
      </c>
      <c r="J59" t="s">
        <v>181</v>
      </c>
    </row>
    <row r="60" spans="1:10" x14ac:dyDescent="0.25">
      <c r="A60" s="1">
        <v>44986</v>
      </c>
      <c r="B60" t="s">
        <v>36</v>
      </c>
      <c r="C60" t="s">
        <v>87</v>
      </c>
      <c r="D60" s="2">
        <v>230400</v>
      </c>
      <c r="E60" s="2">
        <v>0</v>
      </c>
      <c r="F60" s="2">
        <v>0</v>
      </c>
      <c r="G60" s="2">
        <v>0</v>
      </c>
      <c r="H60" s="2">
        <v>0</v>
      </c>
      <c r="I60" s="2">
        <v>230400</v>
      </c>
      <c r="J60" t="s">
        <v>182</v>
      </c>
    </row>
    <row r="61" spans="1:10" x14ac:dyDescent="0.25">
      <c r="A61" s="1">
        <v>44986</v>
      </c>
      <c r="B61" t="s">
        <v>36</v>
      </c>
      <c r="C61" t="s">
        <v>60</v>
      </c>
      <c r="D61" s="2">
        <v>297611.12</v>
      </c>
      <c r="E61" s="2">
        <v>0</v>
      </c>
      <c r="F61" s="2">
        <v>0</v>
      </c>
      <c r="G61" s="2">
        <v>0</v>
      </c>
      <c r="H61" s="2">
        <v>0</v>
      </c>
      <c r="I61" s="2">
        <v>297611.12</v>
      </c>
      <c r="J61" t="s">
        <v>184</v>
      </c>
    </row>
    <row r="62" spans="1:10" x14ac:dyDescent="0.25">
      <c r="A62" s="1">
        <v>44986</v>
      </c>
      <c r="B62" t="s">
        <v>36</v>
      </c>
      <c r="C62" t="s">
        <v>85</v>
      </c>
      <c r="D62" s="2">
        <v>282338.40000000002</v>
      </c>
      <c r="E62" s="2">
        <v>0</v>
      </c>
      <c r="F62" s="2">
        <v>0</v>
      </c>
      <c r="G62" s="2">
        <v>0</v>
      </c>
      <c r="H62" s="2">
        <v>0</v>
      </c>
      <c r="I62" s="2">
        <v>282338.40000000002</v>
      </c>
      <c r="J62" t="s">
        <v>184</v>
      </c>
    </row>
    <row r="63" spans="1:10" x14ac:dyDescent="0.25">
      <c r="A63" s="1">
        <v>44986</v>
      </c>
      <c r="B63" t="s">
        <v>36</v>
      </c>
      <c r="C63" t="s">
        <v>62</v>
      </c>
      <c r="D63" s="2">
        <v>66000</v>
      </c>
      <c r="E63" s="2">
        <v>0</v>
      </c>
      <c r="F63" s="2">
        <v>0</v>
      </c>
      <c r="G63" s="2">
        <v>0</v>
      </c>
      <c r="H63" s="2">
        <v>0</v>
      </c>
      <c r="I63" s="2">
        <v>66000</v>
      </c>
      <c r="J63" t="s">
        <v>189</v>
      </c>
    </row>
    <row r="64" spans="1:10" x14ac:dyDescent="0.25">
      <c r="A64" s="1">
        <v>44986</v>
      </c>
      <c r="B64" t="s">
        <v>36</v>
      </c>
      <c r="C64" t="s">
        <v>67</v>
      </c>
      <c r="D64" s="2">
        <v>96953.67</v>
      </c>
      <c r="E64" s="2">
        <v>0</v>
      </c>
      <c r="F64" s="2">
        <v>0</v>
      </c>
      <c r="G64" s="2">
        <v>0</v>
      </c>
      <c r="H64" s="2">
        <v>0</v>
      </c>
      <c r="I64" s="2">
        <v>96953.67</v>
      </c>
      <c r="J64" t="s">
        <v>190</v>
      </c>
    </row>
    <row r="65" spans="1:10" x14ac:dyDescent="0.25">
      <c r="A65" s="1">
        <v>44986</v>
      </c>
      <c r="B65" t="s">
        <v>36</v>
      </c>
      <c r="C65" t="s">
        <v>86</v>
      </c>
      <c r="D65" s="2">
        <v>116871.18</v>
      </c>
      <c r="E65" s="2">
        <v>0</v>
      </c>
      <c r="F65" s="2">
        <v>0</v>
      </c>
      <c r="G65" s="2">
        <v>0</v>
      </c>
      <c r="H65" s="2">
        <v>0</v>
      </c>
      <c r="I65" s="2">
        <v>116871.18</v>
      </c>
      <c r="J65" t="s">
        <v>190</v>
      </c>
    </row>
    <row r="66" spans="1:10" x14ac:dyDescent="0.25">
      <c r="A66" s="1">
        <v>44986</v>
      </c>
      <c r="B66" t="s">
        <v>36</v>
      </c>
      <c r="C66" t="s">
        <v>74</v>
      </c>
      <c r="D66" s="2">
        <v>1083912.19</v>
      </c>
      <c r="E66" s="2">
        <v>0</v>
      </c>
      <c r="F66" s="2">
        <v>0</v>
      </c>
      <c r="G66" s="2">
        <v>0</v>
      </c>
      <c r="H66" s="2">
        <v>0</v>
      </c>
      <c r="I66" s="2">
        <v>1083912.19</v>
      </c>
      <c r="J66" t="s">
        <v>193</v>
      </c>
    </row>
    <row r="67" spans="1:10" x14ac:dyDescent="0.25">
      <c r="A67" s="1">
        <v>44986</v>
      </c>
      <c r="B67" t="s">
        <v>36</v>
      </c>
      <c r="C67" t="s">
        <v>78</v>
      </c>
      <c r="D67" s="2">
        <v>57893.16</v>
      </c>
      <c r="E67" s="2">
        <v>0</v>
      </c>
      <c r="F67" s="2">
        <v>0</v>
      </c>
      <c r="G67" s="2">
        <v>0</v>
      </c>
      <c r="H67" s="2">
        <v>0</v>
      </c>
      <c r="I67" s="2">
        <v>57893.16</v>
      </c>
      <c r="J67" t="s">
        <v>194</v>
      </c>
    </row>
    <row r="68" spans="1:10" x14ac:dyDescent="0.25">
      <c r="A68" s="1">
        <v>44986</v>
      </c>
      <c r="B68" t="s">
        <v>36</v>
      </c>
      <c r="C68" t="s">
        <v>73</v>
      </c>
      <c r="D68" s="2">
        <v>968000</v>
      </c>
      <c r="E68" s="2">
        <v>0</v>
      </c>
      <c r="F68" s="2">
        <v>0</v>
      </c>
      <c r="G68" s="2">
        <v>0</v>
      </c>
      <c r="H68" s="2">
        <v>0</v>
      </c>
      <c r="I68" s="2">
        <v>968000</v>
      </c>
      <c r="J68" t="s">
        <v>196</v>
      </c>
    </row>
    <row r="69" spans="1:10" x14ac:dyDescent="0.25">
      <c r="A69" s="1">
        <v>44986</v>
      </c>
      <c r="B69" t="s">
        <v>36</v>
      </c>
      <c r="C69" t="s">
        <v>80</v>
      </c>
      <c r="D69" s="2">
        <v>7865</v>
      </c>
      <c r="E69" s="2">
        <v>0</v>
      </c>
      <c r="F69" s="2">
        <v>0</v>
      </c>
      <c r="G69" s="2">
        <v>0</v>
      </c>
      <c r="H69" s="2">
        <v>0</v>
      </c>
      <c r="I69" s="2">
        <v>7865</v>
      </c>
      <c r="J69" t="s">
        <v>199</v>
      </c>
    </row>
    <row r="70" spans="1:10" x14ac:dyDescent="0.25">
      <c r="A70" s="1">
        <v>44986</v>
      </c>
      <c r="B70" t="s">
        <v>36</v>
      </c>
      <c r="C70" t="s">
        <v>77</v>
      </c>
      <c r="D70" s="2">
        <v>3398.59</v>
      </c>
      <c r="E70" s="2">
        <v>0</v>
      </c>
      <c r="F70" s="2">
        <v>0</v>
      </c>
      <c r="G70" s="2">
        <v>0</v>
      </c>
      <c r="H70" s="2">
        <v>0</v>
      </c>
      <c r="I70" s="2">
        <v>3398.59</v>
      </c>
      <c r="J70" t="s">
        <v>200</v>
      </c>
    </row>
    <row r="71" spans="1:10" x14ac:dyDescent="0.25">
      <c r="A71" s="1">
        <v>44986</v>
      </c>
      <c r="B71" t="s">
        <v>36</v>
      </c>
      <c r="C71" t="s">
        <v>84</v>
      </c>
      <c r="D71" s="2">
        <v>5892.7</v>
      </c>
      <c r="E71" s="2">
        <v>0</v>
      </c>
      <c r="F71" s="2">
        <v>0</v>
      </c>
      <c r="G71" s="2">
        <v>0</v>
      </c>
      <c r="H71" s="2">
        <v>0</v>
      </c>
      <c r="I71" s="2">
        <v>5892.7</v>
      </c>
      <c r="J71" t="s">
        <v>200</v>
      </c>
    </row>
    <row r="72" spans="1:10" x14ac:dyDescent="0.25">
      <c r="A72" s="1">
        <v>44986</v>
      </c>
      <c r="B72" t="s">
        <v>36</v>
      </c>
      <c r="C72" t="s">
        <v>89</v>
      </c>
      <c r="D72" s="2">
        <v>10796175.720000001</v>
      </c>
      <c r="E72" s="2">
        <v>0</v>
      </c>
      <c r="F72" s="2">
        <v>0</v>
      </c>
      <c r="G72" s="2">
        <v>0</v>
      </c>
      <c r="H72" s="2">
        <v>0</v>
      </c>
      <c r="I72" s="2">
        <v>10796175.720000001</v>
      </c>
      <c r="J72" t="s">
        <v>201</v>
      </c>
    </row>
    <row r="73" spans="1:10" x14ac:dyDescent="0.25">
      <c r="A73" s="1">
        <v>44986</v>
      </c>
      <c r="B73" t="s">
        <v>36</v>
      </c>
      <c r="C73" t="s">
        <v>58</v>
      </c>
      <c r="D73" s="2">
        <v>41249.5</v>
      </c>
      <c r="E73" s="2">
        <v>0</v>
      </c>
      <c r="F73" s="2">
        <v>0</v>
      </c>
      <c r="G73" s="2">
        <v>0</v>
      </c>
      <c r="H73" s="2">
        <v>0</v>
      </c>
      <c r="I73" s="2">
        <v>41249.5</v>
      </c>
      <c r="J73" t="s">
        <v>202</v>
      </c>
    </row>
    <row r="74" spans="1:10" x14ac:dyDescent="0.25">
      <c r="A74" s="1">
        <v>44986</v>
      </c>
      <c r="B74" t="s">
        <v>36</v>
      </c>
      <c r="C74" t="s">
        <v>83</v>
      </c>
      <c r="D74" s="2">
        <v>39599.519999999997</v>
      </c>
      <c r="E74" s="2">
        <v>0</v>
      </c>
      <c r="F74" s="2">
        <v>0</v>
      </c>
      <c r="G74" s="2">
        <v>0</v>
      </c>
      <c r="H74" s="2">
        <v>0</v>
      </c>
      <c r="I74" s="2">
        <v>39599.519999999997</v>
      </c>
      <c r="J74" t="s">
        <v>202</v>
      </c>
    </row>
    <row r="75" spans="1:10" x14ac:dyDescent="0.25">
      <c r="A75" s="1">
        <v>44986</v>
      </c>
      <c r="B75" t="s">
        <v>36</v>
      </c>
      <c r="C75" t="s">
        <v>71</v>
      </c>
      <c r="D75" s="2">
        <v>106389.46</v>
      </c>
      <c r="E75" s="2">
        <v>0</v>
      </c>
      <c r="F75" s="2">
        <v>0</v>
      </c>
      <c r="G75" s="2">
        <v>0</v>
      </c>
      <c r="H75" s="2">
        <v>0</v>
      </c>
      <c r="I75" s="2">
        <v>106389.46</v>
      </c>
      <c r="J75" t="s">
        <v>204</v>
      </c>
    </row>
    <row r="76" spans="1:10" x14ac:dyDescent="0.25">
      <c r="A76" s="1">
        <v>44986</v>
      </c>
      <c r="B76" t="s">
        <v>36</v>
      </c>
      <c r="C76" t="s">
        <v>66</v>
      </c>
      <c r="D76" s="2">
        <v>2830</v>
      </c>
      <c r="E76" s="2">
        <v>0</v>
      </c>
      <c r="F76" s="2">
        <v>0</v>
      </c>
      <c r="G76" s="2">
        <v>0</v>
      </c>
      <c r="H76" s="2">
        <v>0</v>
      </c>
      <c r="I76" s="2">
        <v>2830</v>
      </c>
      <c r="J76" t="s">
        <v>203</v>
      </c>
    </row>
    <row r="77" spans="1:10" x14ac:dyDescent="0.25">
      <c r="A77" s="1">
        <v>44986</v>
      </c>
      <c r="B77" t="s">
        <v>36</v>
      </c>
      <c r="C77" t="s">
        <v>65</v>
      </c>
      <c r="D77" s="2">
        <v>2830</v>
      </c>
      <c r="E77" s="2">
        <v>0</v>
      </c>
      <c r="F77" s="2">
        <v>0</v>
      </c>
      <c r="G77" s="2">
        <v>0</v>
      </c>
      <c r="H77" s="2">
        <v>0</v>
      </c>
      <c r="I77" s="2">
        <v>2830</v>
      </c>
      <c r="J77" t="s">
        <v>203</v>
      </c>
    </row>
    <row r="78" spans="1:10" x14ac:dyDescent="0.25">
      <c r="A78" s="1">
        <v>44986</v>
      </c>
      <c r="B78" t="s">
        <v>36</v>
      </c>
      <c r="C78" t="s">
        <v>64</v>
      </c>
      <c r="D78" s="2">
        <v>2830</v>
      </c>
      <c r="E78" s="2">
        <v>0</v>
      </c>
      <c r="F78" s="2">
        <v>0</v>
      </c>
      <c r="G78" s="2">
        <v>0</v>
      </c>
      <c r="H78" s="2">
        <v>0</v>
      </c>
      <c r="I78" s="2">
        <v>2830</v>
      </c>
      <c r="J78" t="s">
        <v>203</v>
      </c>
    </row>
    <row r="79" spans="1:10" x14ac:dyDescent="0.25">
      <c r="A79" s="1">
        <v>44986</v>
      </c>
      <c r="B79" t="s">
        <v>36</v>
      </c>
      <c r="C79" t="s">
        <v>63</v>
      </c>
      <c r="D79" s="2">
        <v>2830</v>
      </c>
      <c r="E79" s="2">
        <v>0</v>
      </c>
      <c r="F79" s="2">
        <v>0</v>
      </c>
      <c r="G79" s="2">
        <v>0</v>
      </c>
      <c r="H79" s="2">
        <v>0</v>
      </c>
      <c r="I79" s="2">
        <v>2830</v>
      </c>
      <c r="J79" t="s">
        <v>203</v>
      </c>
    </row>
    <row r="80" spans="1:10" x14ac:dyDescent="0.25">
      <c r="A80" s="1">
        <v>44986</v>
      </c>
      <c r="B80" t="s">
        <v>36</v>
      </c>
      <c r="C80" t="s">
        <v>69</v>
      </c>
      <c r="D80" s="2">
        <v>423500</v>
      </c>
      <c r="E80" s="2">
        <v>0</v>
      </c>
      <c r="F80" s="2">
        <v>0</v>
      </c>
      <c r="G80" s="2">
        <v>0</v>
      </c>
      <c r="H80" s="2">
        <v>0</v>
      </c>
      <c r="I80" s="2">
        <v>423500</v>
      </c>
      <c r="J80" t="s">
        <v>205</v>
      </c>
    </row>
    <row r="81" spans="1:10" x14ac:dyDescent="0.25">
      <c r="A81" s="1">
        <v>44986</v>
      </c>
      <c r="B81" t="s">
        <v>36</v>
      </c>
      <c r="C81" t="s">
        <v>61</v>
      </c>
      <c r="D81" s="2">
        <v>29403</v>
      </c>
      <c r="E81" s="2">
        <v>0</v>
      </c>
      <c r="F81" s="2">
        <v>0</v>
      </c>
      <c r="G81" s="2">
        <v>0</v>
      </c>
      <c r="H81" s="2">
        <v>0</v>
      </c>
      <c r="I81" s="2">
        <v>29403</v>
      </c>
      <c r="J81" t="s">
        <v>206</v>
      </c>
    </row>
    <row r="82" spans="1:10" x14ac:dyDescent="0.25">
      <c r="A82" s="1">
        <v>44986</v>
      </c>
      <c r="B82" t="s">
        <v>36</v>
      </c>
      <c r="C82" t="s">
        <v>79</v>
      </c>
      <c r="D82" s="2">
        <v>8760</v>
      </c>
      <c r="E82" s="2">
        <v>0</v>
      </c>
      <c r="F82" s="2">
        <v>0</v>
      </c>
      <c r="G82" s="2">
        <v>0</v>
      </c>
      <c r="H82" s="2">
        <v>0</v>
      </c>
      <c r="I82" s="2">
        <v>8760</v>
      </c>
      <c r="J82" t="s">
        <v>207</v>
      </c>
    </row>
    <row r="83" spans="1:10" x14ac:dyDescent="0.25">
      <c r="A83" s="1">
        <v>44986</v>
      </c>
      <c r="B83" t="s">
        <v>36</v>
      </c>
      <c r="C83" t="s">
        <v>76</v>
      </c>
      <c r="D83" s="2">
        <v>64192</v>
      </c>
      <c r="E83" s="2">
        <v>0</v>
      </c>
      <c r="F83" s="2">
        <v>0</v>
      </c>
      <c r="G83" s="2">
        <v>0</v>
      </c>
      <c r="H83" s="2">
        <v>0</v>
      </c>
      <c r="I83" s="2">
        <v>64192</v>
      </c>
      <c r="J83" t="s">
        <v>208</v>
      </c>
    </row>
    <row r="84" spans="1:10" x14ac:dyDescent="0.25">
      <c r="A84" s="1">
        <v>44986</v>
      </c>
      <c r="B84" t="s">
        <v>36</v>
      </c>
      <c r="C84" t="s">
        <v>90</v>
      </c>
      <c r="D84" s="2">
        <v>35199.97</v>
      </c>
      <c r="E84" s="2">
        <v>0</v>
      </c>
      <c r="F84" s="2">
        <v>0</v>
      </c>
      <c r="G84" s="2">
        <v>0</v>
      </c>
      <c r="H84" s="2">
        <v>0</v>
      </c>
      <c r="I84" s="2">
        <v>35199.97</v>
      </c>
      <c r="J84" t="s">
        <v>209</v>
      </c>
    </row>
    <row r="85" spans="1:10" x14ac:dyDescent="0.25">
      <c r="A85" s="1">
        <v>44986</v>
      </c>
      <c r="B85" t="s">
        <v>36</v>
      </c>
      <c r="C85" t="s">
        <v>88</v>
      </c>
      <c r="D85" s="2">
        <v>87802.74</v>
      </c>
      <c r="E85" s="2">
        <v>0</v>
      </c>
      <c r="F85" s="2">
        <v>0</v>
      </c>
      <c r="G85" s="2">
        <v>0</v>
      </c>
      <c r="H85" s="2">
        <v>0</v>
      </c>
      <c r="I85" s="2">
        <v>87802.74</v>
      </c>
      <c r="J85" t="s">
        <v>210</v>
      </c>
    </row>
    <row r="86" spans="1:10" x14ac:dyDescent="0.25">
      <c r="A86" s="1">
        <v>44986</v>
      </c>
      <c r="B86" t="s">
        <v>36</v>
      </c>
      <c r="C86" t="s">
        <v>82</v>
      </c>
      <c r="D86" s="2">
        <v>40000</v>
      </c>
      <c r="E86" s="2">
        <v>0</v>
      </c>
      <c r="F86" s="2">
        <v>0</v>
      </c>
      <c r="G86" s="2">
        <v>0</v>
      </c>
      <c r="H86" s="2">
        <v>0</v>
      </c>
      <c r="I86" s="2">
        <v>40000</v>
      </c>
      <c r="J86" t="s">
        <v>211</v>
      </c>
    </row>
    <row r="87" spans="1:10" x14ac:dyDescent="0.25">
      <c r="A87" s="1">
        <v>44986</v>
      </c>
      <c r="B87" t="s">
        <v>36</v>
      </c>
      <c r="C87" t="s">
        <v>81</v>
      </c>
      <c r="D87" s="2">
        <v>93636</v>
      </c>
      <c r="E87" s="2">
        <v>0</v>
      </c>
      <c r="F87" s="2">
        <v>0</v>
      </c>
      <c r="G87" s="2">
        <v>0</v>
      </c>
      <c r="H87" s="2">
        <v>0</v>
      </c>
      <c r="I87" s="2">
        <v>93636</v>
      </c>
      <c r="J87" t="s">
        <v>212</v>
      </c>
    </row>
    <row r="88" spans="1:10" x14ac:dyDescent="0.25">
      <c r="A88" s="1">
        <v>45017</v>
      </c>
      <c r="B88" t="s">
        <v>36</v>
      </c>
      <c r="C88" t="s">
        <v>98</v>
      </c>
      <c r="D88" s="2">
        <v>150000</v>
      </c>
      <c r="E88" s="2">
        <v>0</v>
      </c>
      <c r="F88" s="2">
        <v>0</v>
      </c>
      <c r="G88" s="2">
        <v>0</v>
      </c>
      <c r="H88" s="2">
        <v>0</v>
      </c>
      <c r="I88" s="2">
        <v>150000</v>
      </c>
      <c r="J88" t="s">
        <v>177</v>
      </c>
    </row>
    <row r="89" spans="1:10" x14ac:dyDescent="0.25">
      <c r="A89" s="1">
        <v>45017</v>
      </c>
      <c r="B89" t="s">
        <v>36</v>
      </c>
      <c r="C89" t="s">
        <v>110</v>
      </c>
      <c r="D89" s="2">
        <v>180030.16</v>
      </c>
      <c r="E89" s="2">
        <v>0</v>
      </c>
      <c r="F89" s="2">
        <v>0</v>
      </c>
      <c r="G89" s="2">
        <v>0</v>
      </c>
      <c r="H89" s="2">
        <v>0</v>
      </c>
      <c r="I89" s="2">
        <v>180030.16</v>
      </c>
      <c r="J89" t="s">
        <v>178</v>
      </c>
    </row>
    <row r="90" spans="1:10" x14ac:dyDescent="0.25">
      <c r="A90" s="1">
        <v>45017</v>
      </c>
      <c r="B90" t="s">
        <v>36</v>
      </c>
      <c r="C90" t="s">
        <v>91</v>
      </c>
      <c r="D90" s="2">
        <v>15634.41</v>
      </c>
      <c r="E90" s="2">
        <v>0</v>
      </c>
      <c r="F90" s="2">
        <v>0</v>
      </c>
      <c r="G90" s="2">
        <v>0</v>
      </c>
      <c r="H90" s="2">
        <v>0</v>
      </c>
      <c r="I90" s="2">
        <v>15634.41</v>
      </c>
      <c r="J90" t="s">
        <v>180</v>
      </c>
    </row>
    <row r="91" spans="1:10" x14ac:dyDescent="0.25">
      <c r="A91" s="1">
        <v>45017</v>
      </c>
      <c r="B91" t="s">
        <v>36</v>
      </c>
      <c r="C91" t="s">
        <v>115</v>
      </c>
      <c r="D91" s="2">
        <v>182142</v>
      </c>
      <c r="E91" s="2">
        <v>0</v>
      </c>
      <c r="F91" s="2">
        <v>0</v>
      </c>
      <c r="G91" s="2">
        <v>0</v>
      </c>
      <c r="H91" s="2">
        <v>0</v>
      </c>
      <c r="I91" s="2">
        <v>182142</v>
      </c>
      <c r="J91" t="s">
        <v>181</v>
      </c>
    </row>
    <row r="92" spans="1:10" x14ac:dyDescent="0.25">
      <c r="A92" s="1">
        <v>45017</v>
      </c>
      <c r="B92" t="s">
        <v>36</v>
      </c>
      <c r="C92" t="s">
        <v>93</v>
      </c>
      <c r="D92" s="2">
        <v>32670</v>
      </c>
      <c r="E92" s="2">
        <v>0</v>
      </c>
      <c r="F92" s="2">
        <v>0</v>
      </c>
      <c r="G92" s="2">
        <v>0</v>
      </c>
      <c r="H92" s="2">
        <v>0</v>
      </c>
      <c r="I92" s="2">
        <v>32670</v>
      </c>
      <c r="J92" t="s">
        <v>185</v>
      </c>
    </row>
    <row r="93" spans="1:10" x14ac:dyDescent="0.25">
      <c r="A93" s="1">
        <v>45017</v>
      </c>
      <c r="B93" t="s">
        <v>36</v>
      </c>
      <c r="C93" t="s">
        <v>107</v>
      </c>
      <c r="D93" s="2">
        <v>433567</v>
      </c>
      <c r="E93" s="2">
        <v>0</v>
      </c>
      <c r="F93" s="2">
        <v>0</v>
      </c>
      <c r="G93" s="2">
        <v>0</v>
      </c>
      <c r="H93" s="2">
        <v>0</v>
      </c>
      <c r="I93" s="2">
        <v>433567</v>
      </c>
      <c r="J93" t="s">
        <v>188</v>
      </c>
    </row>
    <row r="94" spans="1:10" x14ac:dyDescent="0.25">
      <c r="A94" s="1">
        <v>45017</v>
      </c>
      <c r="B94" t="s">
        <v>36</v>
      </c>
      <c r="C94" t="s">
        <v>102</v>
      </c>
      <c r="D94" s="2">
        <v>66000</v>
      </c>
      <c r="E94" s="2">
        <v>0</v>
      </c>
      <c r="F94" s="2">
        <v>0</v>
      </c>
      <c r="G94" s="2">
        <v>0</v>
      </c>
      <c r="H94" s="2">
        <v>0</v>
      </c>
      <c r="I94" s="2">
        <v>66000</v>
      </c>
      <c r="J94" t="s">
        <v>189</v>
      </c>
    </row>
    <row r="95" spans="1:10" x14ac:dyDescent="0.25">
      <c r="A95" s="1">
        <v>45017</v>
      </c>
      <c r="B95" t="s">
        <v>36</v>
      </c>
      <c r="C95" t="s">
        <v>114</v>
      </c>
      <c r="D95" s="2">
        <v>120901.22</v>
      </c>
      <c r="E95" s="2">
        <v>0</v>
      </c>
      <c r="F95" s="2">
        <v>0</v>
      </c>
      <c r="G95" s="2">
        <v>0</v>
      </c>
      <c r="H95" s="2">
        <v>0</v>
      </c>
      <c r="I95" s="2">
        <v>120901.22</v>
      </c>
      <c r="J95" t="s">
        <v>190</v>
      </c>
    </row>
    <row r="96" spans="1:10" x14ac:dyDescent="0.25">
      <c r="A96" s="1">
        <v>45017</v>
      </c>
      <c r="B96" t="s">
        <v>36</v>
      </c>
      <c r="C96" t="s">
        <v>105</v>
      </c>
      <c r="D96" s="2">
        <v>630555</v>
      </c>
      <c r="E96" s="2">
        <v>0</v>
      </c>
      <c r="F96" s="2">
        <v>0</v>
      </c>
      <c r="G96" s="2">
        <v>0</v>
      </c>
      <c r="H96" s="2">
        <v>0</v>
      </c>
      <c r="I96" s="2">
        <v>630555</v>
      </c>
      <c r="J96" t="s">
        <v>191</v>
      </c>
    </row>
    <row r="97" spans="1:10" x14ac:dyDescent="0.25">
      <c r="A97" s="1">
        <v>45017</v>
      </c>
      <c r="B97" t="s">
        <v>36</v>
      </c>
      <c r="C97" t="s">
        <v>108</v>
      </c>
      <c r="D97" s="2">
        <v>433567</v>
      </c>
      <c r="E97" s="2">
        <v>0</v>
      </c>
      <c r="F97" s="2">
        <v>0</v>
      </c>
      <c r="G97" s="2">
        <v>0</v>
      </c>
      <c r="H97" s="2">
        <v>0</v>
      </c>
      <c r="I97" s="2">
        <v>433567</v>
      </c>
      <c r="J97" t="s">
        <v>192</v>
      </c>
    </row>
    <row r="98" spans="1:10" x14ac:dyDescent="0.25">
      <c r="A98" s="1">
        <v>45017</v>
      </c>
      <c r="B98" t="s">
        <v>36</v>
      </c>
      <c r="C98" t="s">
        <v>112</v>
      </c>
      <c r="D98" s="2">
        <v>66577.36</v>
      </c>
      <c r="E98" s="2">
        <v>0</v>
      </c>
      <c r="F98" s="2">
        <v>0</v>
      </c>
      <c r="G98" s="2">
        <v>0</v>
      </c>
      <c r="H98" s="2">
        <v>0</v>
      </c>
      <c r="I98" s="2">
        <v>66577.36</v>
      </c>
      <c r="J98" t="s">
        <v>194</v>
      </c>
    </row>
    <row r="99" spans="1:10" x14ac:dyDescent="0.25">
      <c r="A99" s="1">
        <v>45017</v>
      </c>
      <c r="B99" t="s">
        <v>36</v>
      </c>
      <c r="C99" t="s">
        <v>109</v>
      </c>
      <c r="D99" s="2">
        <v>433566</v>
      </c>
      <c r="E99" s="2">
        <v>0</v>
      </c>
      <c r="F99" s="2">
        <v>0</v>
      </c>
      <c r="G99" s="2">
        <v>0</v>
      </c>
      <c r="H99" s="2">
        <v>0</v>
      </c>
      <c r="I99" s="2">
        <v>433566</v>
      </c>
      <c r="J99" t="s">
        <v>198</v>
      </c>
    </row>
    <row r="100" spans="1:10" x14ac:dyDescent="0.25">
      <c r="A100" s="1">
        <v>45017</v>
      </c>
      <c r="B100" t="s">
        <v>36</v>
      </c>
      <c r="C100" t="s">
        <v>111</v>
      </c>
      <c r="D100" s="2">
        <v>5892.7</v>
      </c>
      <c r="E100" s="2">
        <v>0</v>
      </c>
      <c r="F100" s="2">
        <v>0</v>
      </c>
      <c r="G100" s="2">
        <v>0</v>
      </c>
      <c r="H100" s="2">
        <v>0</v>
      </c>
      <c r="I100" s="2">
        <v>5892.7</v>
      </c>
      <c r="J100" t="s">
        <v>200</v>
      </c>
    </row>
    <row r="101" spans="1:10" x14ac:dyDescent="0.25">
      <c r="A101" s="1">
        <v>45017</v>
      </c>
      <c r="B101" t="s">
        <v>36</v>
      </c>
      <c r="C101" t="s">
        <v>113</v>
      </c>
      <c r="D101" s="2">
        <v>13552699.09</v>
      </c>
      <c r="E101" s="2">
        <v>0</v>
      </c>
      <c r="F101" s="2">
        <v>0</v>
      </c>
      <c r="G101" s="2">
        <v>0</v>
      </c>
      <c r="H101" s="2">
        <v>0</v>
      </c>
      <c r="I101" s="2">
        <v>13552699.09</v>
      </c>
      <c r="J101" t="s">
        <v>201</v>
      </c>
    </row>
    <row r="102" spans="1:10" x14ac:dyDescent="0.25">
      <c r="A102" s="1">
        <v>45017</v>
      </c>
      <c r="B102" t="s">
        <v>36</v>
      </c>
      <c r="C102" t="s">
        <v>100</v>
      </c>
      <c r="D102" s="2">
        <v>140597.56</v>
      </c>
      <c r="E102" s="2">
        <v>0</v>
      </c>
      <c r="F102" s="2">
        <v>0</v>
      </c>
      <c r="G102" s="2">
        <v>0</v>
      </c>
      <c r="H102" s="2">
        <v>0</v>
      </c>
      <c r="I102" s="2">
        <v>140597.56</v>
      </c>
      <c r="J102" t="s">
        <v>204</v>
      </c>
    </row>
    <row r="103" spans="1:10" x14ac:dyDescent="0.25">
      <c r="A103" s="1">
        <v>45017</v>
      </c>
      <c r="B103" t="s">
        <v>36</v>
      </c>
      <c r="C103" t="s">
        <v>94</v>
      </c>
      <c r="D103" s="2">
        <v>2830</v>
      </c>
      <c r="E103" s="2">
        <v>0</v>
      </c>
      <c r="F103" s="2">
        <v>0</v>
      </c>
      <c r="G103" s="2">
        <v>0</v>
      </c>
      <c r="H103" s="2">
        <v>0</v>
      </c>
      <c r="I103" s="2">
        <v>2830</v>
      </c>
      <c r="J103" t="s">
        <v>203</v>
      </c>
    </row>
    <row r="104" spans="1:10" x14ac:dyDescent="0.25">
      <c r="A104" s="1">
        <v>45017</v>
      </c>
      <c r="B104" t="s">
        <v>36</v>
      </c>
      <c r="C104" t="s">
        <v>96</v>
      </c>
      <c r="D104" s="2">
        <v>2830</v>
      </c>
      <c r="E104" s="2">
        <v>0</v>
      </c>
      <c r="F104" s="2">
        <v>0</v>
      </c>
      <c r="G104" s="2">
        <v>0</v>
      </c>
      <c r="H104" s="2">
        <v>0</v>
      </c>
      <c r="I104" s="2">
        <v>2830</v>
      </c>
      <c r="J104" t="s">
        <v>203</v>
      </c>
    </row>
    <row r="105" spans="1:10" x14ac:dyDescent="0.25">
      <c r="A105" s="1">
        <v>45017</v>
      </c>
      <c r="B105" t="s">
        <v>36</v>
      </c>
      <c r="C105" t="s">
        <v>95</v>
      </c>
      <c r="D105" s="2">
        <v>2830</v>
      </c>
      <c r="E105" s="2">
        <v>0</v>
      </c>
      <c r="F105" s="2">
        <v>0</v>
      </c>
      <c r="G105" s="2">
        <v>0</v>
      </c>
      <c r="H105" s="2">
        <v>0</v>
      </c>
      <c r="I105" s="2">
        <v>2830</v>
      </c>
      <c r="J105" t="s">
        <v>203</v>
      </c>
    </row>
    <row r="106" spans="1:10" x14ac:dyDescent="0.25">
      <c r="A106" s="1">
        <v>45017</v>
      </c>
      <c r="B106" t="s">
        <v>36</v>
      </c>
      <c r="C106" t="s">
        <v>97</v>
      </c>
      <c r="D106" s="2">
        <v>2830</v>
      </c>
      <c r="E106" s="2">
        <v>0</v>
      </c>
      <c r="F106" s="2">
        <v>0</v>
      </c>
      <c r="G106" s="2">
        <v>0</v>
      </c>
      <c r="H106" s="2">
        <v>0</v>
      </c>
      <c r="I106" s="2">
        <v>2830</v>
      </c>
      <c r="J106" t="s">
        <v>203</v>
      </c>
    </row>
    <row r="107" spans="1:10" x14ac:dyDescent="0.25">
      <c r="A107" s="1">
        <v>45017</v>
      </c>
      <c r="B107" t="s">
        <v>36</v>
      </c>
      <c r="C107" t="s">
        <v>92</v>
      </c>
      <c r="D107" s="2">
        <v>204000</v>
      </c>
      <c r="E107" s="2">
        <v>0</v>
      </c>
      <c r="F107" s="2">
        <v>0</v>
      </c>
      <c r="G107" s="2">
        <v>0</v>
      </c>
      <c r="H107" s="2">
        <v>0</v>
      </c>
      <c r="I107" s="2">
        <v>204000</v>
      </c>
      <c r="J107" t="s">
        <v>203</v>
      </c>
    </row>
    <row r="108" spans="1:10" x14ac:dyDescent="0.25">
      <c r="A108" s="1">
        <v>45017</v>
      </c>
      <c r="B108" t="s">
        <v>36</v>
      </c>
      <c r="C108" t="s">
        <v>104</v>
      </c>
      <c r="D108" s="2">
        <v>423500</v>
      </c>
      <c r="E108" s="2">
        <v>0</v>
      </c>
      <c r="F108" s="2">
        <v>0</v>
      </c>
      <c r="G108" s="2">
        <v>0</v>
      </c>
      <c r="H108" s="2">
        <v>0</v>
      </c>
      <c r="I108" s="2">
        <v>423500</v>
      </c>
      <c r="J108" t="s">
        <v>205</v>
      </c>
    </row>
    <row r="109" spans="1:10" x14ac:dyDescent="0.25">
      <c r="A109" s="1">
        <v>45017</v>
      </c>
      <c r="B109" t="s">
        <v>36</v>
      </c>
      <c r="C109" t="s">
        <v>101</v>
      </c>
      <c r="D109" s="2">
        <v>64192</v>
      </c>
      <c r="E109" s="2">
        <v>0</v>
      </c>
      <c r="F109" s="2">
        <v>0</v>
      </c>
      <c r="G109" s="2">
        <v>0</v>
      </c>
      <c r="H109" s="2">
        <v>0</v>
      </c>
      <c r="I109" s="2">
        <v>64192</v>
      </c>
      <c r="J109" t="s">
        <v>208</v>
      </c>
    </row>
    <row r="110" spans="1:10" x14ac:dyDescent="0.25">
      <c r="A110" s="1">
        <v>45017</v>
      </c>
      <c r="B110" t="s">
        <v>36</v>
      </c>
      <c r="C110" t="s">
        <v>106</v>
      </c>
      <c r="D110" s="2">
        <v>210626.59</v>
      </c>
      <c r="E110" s="2">
        <v>0</v>
      </c>
      <c r="F110" s="2">
        <v>0</v>
      </c>
      <c r="G110" s="2">
        <v>0</v>
      </c>
      <c r="H110" s="2">
        <v>0</v>
      </c>
      <c r="I110" s="2">
        <v>210626.59</v>
      </c>
      <c r="J110" t="s">
        <v>213</v>
      </c>
    </row>
    <row r="111" spans="1:10" x14ac:dyDescent="0.25">
      <c r="A111" s="1">
        <v>45017</v>
      </c>
      <c r="B111" t="s">
        <v>36</v>
      </c>
      <c r="C111" t="s">
        <v>103</v>
      </c>
      <c r="D111" s="2">
        <v>40000</v>
      </c>
      <c r="E111" s="2">
        <v>0</v>
      </c>
      <c r="F111" s="2">
        <v>0</v>
      </c>
      <c r="G111" s="2">
        <v>0</v>
      </c>
      <c r="H111" s="2">
        <v>0</v>
      </c>
      <c r="I111" s="2">
        <v>40000</v>
      </c>
      <c r="J111" t="s">
        <v>211</v>
      </c>
    </row>
    <row r="112" spans="1:10" x14ac:dyDescent="0.25">
      <c r="A112" s="1">
        <v>45017</v>
      </c>
      <c r="B112" t="s">
        <v>36</v>
      </c>
      <c r="C112" t="s">
        <v>99</v>
      </c>
      <c r="D112" s="2">
        <v>93636.03</v>
      </c>
      <c r="E112" s="2">
        <v>0</v>
      </c>
      <c r="F112" s="2">
        <v>0</v>
      </c>
      <c r="G112" s="2">
        <v>0</v>
      </c>
      <c r="H112" s="2">
        <v>0</v>
      </c>
      <c r="I112" s="2">
        <v>93636.03</v>
      </c>
      <c r="J112" t="s">
        <v>212</v>
      </c>
    </row>
    <row r="113" spans="1:10" x14ac:dyDescent="0.25">
      <c r="A113" s="1">
        <v>45047</v>
      </c>
      <c r="B113" t="s">
        <v>36</v>
      </c>
      <c r="C113" t="s">
        <v>137</v>
      </c>
      <c r="D113" s="2">
        <v>144024.13</v>
      </c>
      <c r="E113" s="2">
        <v>36006.03</v>
      </c>
      <c r="F113" s="2">
        <v>0</v>
      </c>
      <c r="G113" s="2">
        <v>0</v>
      </c>
      <c r="H113" s="2">
        <v>0</v>
      </c>
      <c r="I113" s="2">
        <v>180030.16</v>
      </c>
      <c r="J113" t="s">
        <v>178</v>
      </c>
    </row>
    <row r="114" spans="1:10" x14ac:dyDescent="0.25">
      <c r="A114" s="1">
        <v>45047</v>
      </c>
      <c r="B114" t="s">
        <v>36</v>
      </c>
      <c r="C114" t="s">
        <v>125</v>
      </c>
      <c r="D114" s="2">
        <v>12666.16</v>
      </c>
      <c r="E114" s="2">
        <v>3166.54</v>
      </c>
      <c r="F114" s="2">
        <v>0</v>
      </c>
      <c r="G114" s="2">
        <v>0</v>
      </c>
      <c r="H114" s="2">
        <v>0</v>
      </c>
      <c r="I114" s="2">
        <v>15832.7</v>
      </c>
      <c r="J114" t="s">
        <v>180</v>
      </c>
    </row>
    <row r="115" spans="1:10" x14ac:dyDescent="0.25">
      <c r="A115" s="1">
        <v>45047</v>
      </c>
      <c r="B115" t="s">
        <v>36</v>
      </c>
      <c r="C115" t="s">
        <v>140</v>
      </c>
      <c r="D115" s="2">
        <v>171797.74</v>
      </c>
      <c r="E115" s="2">
        <v>42949.43</v>
      </c>
      <c r="F115" s="2">
        <v>0</v>
      </c>
      <c r="G115" s="2">
        <v>0</v>
      </c>
      <c r="H115" s="2">
        <v>0</v>
      </c>
      <c r="I115" s="2">
        <v>214747.17</v>
      </c>
      <c r="J115" t="s">
        <v>181</v>
      </c>
    </row>
    <row r="116" spans="1:10" x14ac:dyDescent="0.25">
      <c r="A116" s="1">
        <v>45047</v>
      </c>
      <c r="B116" t="s">
        <v>36</v>
      </c>
      <c r="C116" t="s">
        <v>116</v>
      </c>
      <c r="D116" s="2">
        <v>120000</v>
      </c>
      <c r="E116" s="2">
        <v>30000</v>
      </c>
      <c r="F116" s="2">
        <v>0</v>
      </c>
      <c r="G116" s="2">
        <v>0</v>
      </c>
      <c r="H116" s="2">
        <v>0</v>
      </c>
      <c r="I116" s="2">
        <v>150000</v>
      </c>
      <c r="J116" t="s">
        <v>183</v>
      </c>
    </row>
    <row r="117" spans="1:10" x14ac:dyDescent="0.25">
      <c r="A117" s="1">
        <v>45047</v>
      </c>
      <c r="B117" t="s">
        <v>36</v>
      </c>
      <c r="C117" t="s">
        <v>119</v>
      </c>
      <c r="D117" s="2">
        <v>241732.35</v>
      </c>
      <c r="E117" s="2">
        <v>60433.09</v>
      </c>
      <c r="F117" s="2">
        <v>0</v>
      </c>
      <c r="G117" s="2">
        <v>0</v>
      </c>
      <c r="H117" s="2">
        <v>0</v>
      </c>
      <c r="I117" s="2">
        <v>302165.44</v>
      </c>
      <c r="J117" t="s">
        <v>184</v>
      </c>
    </row>
    <row r="118" spans="1:10" x14ac:dyDescent="0.25">
      <c r="A118" s="1">
        <v>45047</v>
      </c>
      <c r="B118" t="s">
        <v>36</v>
      </c>
      <c r="C118" t="s">
        <v>126</v>
      </c>
      <c r="D118" s="2">
        <v>38720</v>
      </c>
      <c r="E118" s="2">
        <v>9680</v>
      </c>
      <c r="F118" s="2">
        <v>0</v>
      </c>
      <c r="G118" s="2">
        <v>0</v>
      </c>
      <c r="H118" s="2">
        <v>0</v>
      </c>
      <c r="I118" s="2">
        <v>48400</v>
      </c>
      <c r="J118" t="s">
        <v>185</v>
      </c>
    </row>
    <row r="119" spans="1:10" x14ac:dyDescent="0.25">
      <c r="A119" s="1">
        <v>45047</v>
      </c>
      <c r="B119" t="s">
        <v>36</v>
      </c>
      <c r="C119" t="s">
        <v>135</v>
      </c>
      <c r="D119" s="2">
        <v>38720</v>
      </c>
      <c r="E119" s="2">
        <v>9680</v>
      </c>
      <c r="F119" s="2">
        <v>0</v>
      </c>
      <c r="G119" s="2">
        <v>0</v>
      </c>
      <c r="H119" s="2">
        <v>0</v>
      </c>
      <c r="I119" s="2">
        <v>48400</v>
      </c>
      <c r="J119" t="s">
        <v>185</v>
      </c>
    </row>
    <row r="120" spans="1:10" x14ac:dyDescent="0.25">
      <c r="A120" s="1">
        <v>45047</v>
      </c>
      <c r="B120" t="s">
        <v>36</v>
      </c>
      <c r="C120" t="s">
        <v>131</v>
      </c>
      <c r="D120" s="2">
        <v>346853.6</v>
      </c>
      <c r="E120" s="2">
        <v>86713.4</v>
      </c>
      <c r="F120" s="2">
        <v>0</v>
      </c>
      <c r="G120" s="2">
        <v>0</v>
      </c>
      <c r="H120" s="2">
        <v>0</v>
      </c>
      <c r="I120" s="2">
        <v>433567</v>
      </c>
      <c r="J120" t="s">
        <v>188</v>
      </c>
    </row>
    <row r="121" spans="1:10" x14ac:dyDescent="0.25">
      <c r="A121" s="1">
        <v>45047</v>
      </c>
      <c r="B121" t="s">
        <v>36</v>
      </c>
      <c r="C121" t="s">
        <v>127</v>
      </c>
      <c r="D121" s="2">
        <v>56000</v>
      </c>
      <c r="E121" s="2">
        <v>14000</v>
      </c>
      <c r="F121" s="2">
        <v>0</v>
      </c>
      <c r="G121" s="2">
        <v>0</v>
      </c>
      <c r="H121" s="2">
        <v>0</v>
      </c>
      <c r="I121" s="2">
        <v>70000</v>
      </c>
      <c r="J121" t="s">
        <v>189</v>
      </c>
    </row>
    <row r="122" spans="1:10" x14ac:dyDescent="0.25">
      <c r="A122" s="1">
        <v>45047</v>
      </c>
      <c r="B122" t="s">
        <v>36</v>
      </c>
      <c r="C122" t="s">
        <v>139</v>
      </c>
      <c r="D122" s="2">
        <v>103169.04</v>
      </c>
      <c r="E122" s="2">
        <v>25792.26</v>
      </c>
      <c r="F122" s="2">
        <v>0</v>
      </c>
      <c r="G122" s="2">
        <v>0</v>
      </c>
      <c r="H122" s="2">
        <v>0</v>
      </c>
      <c r="I122" s="2">
        <v>128961.3</v>
      </c>
      <c r="J122" t="s">
        <v>190</v>
      </c>
    </row>
    <row r="123" spans="1:10" x14ac:dyDescent="0.25">
      <c r="A123" s="1">
        <v>45047</v>
      </c>
      <c r="B123" t="s">
        <v>36</v>
      </c>
      <c r="C123" t="s">
        <v>132</v>
      </c>
      <c r="D123" s="2">
        <v>346853.6</v>
      </c>
      <c r="E123" s="2">
        <v>86713.4</v>
      </c>
      <c r="F123" s="2">
        <v>0</v>
      </c>
      <c r="G123" s="2">
        <v>0</v>
      </c>
      <c r="H123" s="2">
        <v>0</v>
      </c>
      <c r="I123" s="2">
        <v>433567</v>
      </c>
      <c r="J123" t="s">
        <v>192</v>
      </c>
    </row>
    <row r="124" spans="1:10" x14ac:dyDescent="0.25">
      <c r="A124" s="1">
        <v>45047</v>
      </c>
      <c r="B124" t="s">
        <v>36</v>
      </c>
      <c r="C124" t="s">
        <v>117</v>
      </c>
      <c r="D124" s="2">
        <v>53261.88</v>
      </c>
      <c r="E124" s="2">
        <v>13315.47</v>
      </c>
      <c r="F124" s="2">
        <v>0</v>
      </c>
      <c r="G124" s="2">
        <v>0</v>
      </c>
      <c r="H124" s="2">
        <v>0</v>
      </c>
      <c r="I124" s="2">
        <v>66577.350000000006</v>
      </c>
      <c r="J124" t="s">
        <v>194</v>
      </c>
    </row>
    <row r="125" spans="1:10" x14ac:dyDescent="0.25">
      <c r="A125" s="1">
        <v>45047</v>
      </c>
      <c r="B125" t="s">
        <v>36</v>
      </c>
      <c r="C125" t="s">
        <v>129</v>
      </c>
      <c r="D125" s="2">
        <v>417014.4</v>
      </c>
      <c r="E125" s="2">
        <v>104253.6</v>
      </c>
      <c r="F125" s="2">
        <v>0</v>
      </c>
      <c r="G125" s="2">
        <v>0</v>
      </c>
      <c r="H125" s="2">
        <v>0</v>
      </c>
      <c r="I125" s="2">
        <v>521268</v>
      </c>
      <c r="J125" t="s">
        <v>195</v>
      </c>
    </row>
    <row r="126" spans="1:10" x14ac:dyDescent="0.25">
      <c r="A126" s="1">
        <v>45047</v>
      </c>
      <c r="B126" t="s">
        <v>36</v>
      </c>
      <c r="C126" t="s">
        <v>130</v>
      </c>
      <c r="D126" s="2">
        <v>346852.8</v>
      </c>
      <c r="E126" s="2">
        <v>86713.2</v>
      </c>
      <c r="F126" s="2">
        <v>0</v>
      </c>
      <c r="G126" s="2">
        <v>0</v>
      </c>
      <c r="H126" s="2">
        <v>0</v>
      </c>
      <c r="I126" s="2">
        <v>433566</v>
      </c>
      <c r="J126" t="s">
        <v>198</v>
      </c>
    </row>
    <row r="127" spans="1:10" x14ac:dyDescent="0.25">
      <c r="A127" s="1">
        <v>45047</v>
      </c>
      <c r="B127" t="s">
        <v>36</v>
      </c>
      <c r="C127" t="s">
        <v>128</v>
      </c>
      <c r="D127" s="2">
        <v>7260</v>
      </c>
      <c r="E127" s="2">
        <v>1815</v>
      </c>
      <c r="F127" s="2">
        <v>0</v>
      </c>
      <c r="G127" s="2">
        <v>0</v>
      </c>
      <c r="H127" s="2">
        <v>0</v>
      </c>
      <c r="I127" s="2">
        <v>9075</v>
      </c>
      <c r="J127" t="s">
        <v>199</v>
      </c>
    </row>
    <row r="128" spans="1:10" x14ac:dyDescent="0.25">
      <c r="A128" s="1">
        <v>45047</v>
      </c>
      <c r="B128" t="s">
        <v>36</v>
      </c>
      <c r="C128" t="s">
        <v>134</v>
      </c>
      <c r="D128" s="2">
        <v>4714.16</v>
      </c>
      <c r="E128" s="2">
        <v>1178.54</v>
      </c>
      <c r="F128" s="2">
        <v>0</v>
      </c>
      <c r="G128" s="2">
        <v>0</v>
      </c>
      <c r="H128" s="2">
        <v>0</v>
      </c>
      <c r="I128" s="2">
        <v>5892.7</v>
      </c>
      <c r="J128" t="s">
        <v>200</v>
      </c>
    </row>
    <row r="129" spans="1:10" x14ac:dyDescent="0.25">
      <c r="A129" s="1">
        <v>45047</v>
      </c>
      <c r="B129" t="s">
        <v>36</v>
      </c>
      <c r="C129" t="s">
        <v>136</v>
      </c>
      <c r="D129" s="2">
        <v>9188756.9000000004</v>
      </c>
      <c r="E129" s="2">
        <v>0</v>
      </c>
      <c r="F129" s="2">
        <v>0</v>
      </c>
      <c r="G129" s="2">
        <v>0</v>
      </c>
      <c r="H129" s="2">
        <v>0</v>
      </c>
      <c r="I129" s="2">
        <v>9188756.9000000004</v>
      </c>
      <c r="J129" t="s">
        <v>201</v>
      </c>
    </row>
    <row r="130" spans="1:10" x14ac:dyDescent="0.25">
      <c r="A130" s="1">
        <v>45047</v>
      </c>
      <c r="B130" t="s">
        <v>36</v>
      </c>
      <c r="C130" t="s">
        <v>118</v>
      </c>
      <c r="D130" s="2">
        <v>48839.42</v>
      </c>
      <c r="E130" s="2">
        <v>12209.85</v>
      </c>
      <c r="F130" s="2">
        <v>0</v>
      </c>
      <c r="G130" s="2">
        <v>0</v>
      </c>
      <c r="H130" s="2">
        <v>0</v>
      </c>
      <c r="I130" s="2">
        <v>61049.27</v>
      </c>
      <c r="J130" t="s">
        <v>202</v>
      </c>
    </row>
    <row r="131" spans="1:10" x14ac:dyDescent="0.25">
      <c r="A131" s="1">
        <v>45047</v>
      </c>
      <c r="B131" t="s">
        <v>36</v>
      </c>
      <c r="C131" t="s">
        <v>133</v>
      </c>
      <c r="D131" s="2">
        <v>114720.46</v>
      </c>
      <c r="E131" s="2">
        <v>28680.12</v>
      </c>
      <c r="F131" s="2">
        <v>0</v>
      </c>
      <c r="G131" s="2">
        <v>0</v>
      </c>
      <c r="H131" s="2">
        <v>0</v>
      </c>
      <c r="I131" s="2">
        <v>143400.57999999999</v>
      </c>
      <c r="J131" t="s">
        <v>204</v>
      </c>
    </row>
    <row r="132" spans="1:10" x14ac:dyDescent="0.25">
      <c r="A132" s="1">
        <v>45047</v>
      </c>
      <c r="B132" t="s">
        <v>36</v>
      </c>
      <c r="C132" t="s">
        <v>120</v>
      </c>
      <c r="D132" s="2">
        <v>2264</v>
      </c>
      <c r="E132" s="2">
        <v>566</v>
      </c>
      <c r="F132" s="2">
        <v>0</v>
      </c>
      <c r="G132" s="2">
        <v>0</v>
      </c>
      <c r="H132" s="2">
        <v>0</v>
      </c>
      <c r="I132" s="2">
        <v>2830</v>
      </c>
      <c r="J132" t="s">
        <v>203</v>
      </c>
    </row>
    <row r="133" spans="1:10" x14ac:dyDescent="0.25">
      <c r="A133" s="1">
        <v>45047</v>
      </c>
      <c r="B133" t="s">
        <v>36</v>
      </c>
      <c r="C133" t="s">
        <v>123</v>
      </c>
      <c r="D133" s="2">
        <v>2264</v>
      </c>
      <c r="E133" s="2">
        <v>566</v>
      </c>
      <c r="F133" s="2">
        <v>0</v>
      </c>
      <c r="G133" s="2">
        <v>0</v>
      </c>
      <c r="H133" s="2">
        <v>0</v>
      </c>
      <c r="I133" s="2">
        <v>2830</v>
      </c>
      <c r="J133" t="s">
        <v>203</v>
      </c>
    </row>
    <row r="134" spans="1:10" x14ac:dyDescent="0.25">
      <c r="A134" s="1">
        <v>45047</v>
      </c>
      <c r="B134" t="s">
        <v>36</v>
      </c>
      <c r="C134" t="s">
        <v>121</v>
      </c>
      <c r="D134" s="2">
        <v>2264</v>
      </c>
      <c r="E134" s="2">
        <v>566</v>
      </c>
      <c r="F134" s="2">
        <v>0</v>
      </c>
      <c r="G134" s="2">
        <v>0</v>
      </c>
      <c r="H134" s="2">
        <v>0</v>
      </c>
      <c r="I134" s="2">
        <v>2830</v>
      </c>
      <c r="J134" t="s">
        <v>203</v>
      </c>
    </row>
    <row r="135" spans="1:10" x14ac:dyDescent="0.25">
      <c r="A135" s="1">
        <v>45047</v>
      </c>
      <c r="B135" t="s">
        <v>36</v>
      </c>
      <c r="C135" t="s">
        <v>122</v>
      </c>
      <c r="D135" s="2">
        <v>2264</v>
      </c>
      <c r="E135" s="2">
        <v>566</v>
      </c>
      <c r="F135" s="2">
        <v>0</v>
      </c>
      <c r="G135" s="2">
        <v>0</v>
      </c>
      <c r="H135" s="2">
        <v>0</v>
      </c>
      <c r="I135" s="2">
        <v>2830</v>
      </c>
      <c r="J135" t="s">
        <v>203</v>
      </c>
    </row>
    <row r="136" spans="1:10" x14ac:dyDescent="0.25">
      <c r="A136" s="1">
        <v>45047</v>
      </c>
      <c r="B136" t="s">
        <v>36</v>
      </c>
      <c r="C136" t="s">
        <v>138</v>
      </c>
      <c r="D136" s="2">
        <v>338800</v>
      </c>
      <c r="E136" s="2">
        <v>84700</v>
      </c>
      <c r="F136" s="2">
        <v>0</v>
      </c>
      <c r="G136" s="2">
        <v>0</v>
      </c>
      <c r="H136" s="2">
        <v>0</v>
      </c>
      <c r="I136" s="2">
        <v>423500</v>
      </c>
      <c r="J136" t="s">
        <v>205</v>
      </c>
    </row>
    <row r="137" spans="1:10" x14ac:dyDescent="0.25">
      <c r="A137" s="1">
        <v>45047</v>
      </c>
      <c r="B137" t="s">
        <v>36</v>
      </c>
      <c r="C137" t="s">
        <v>141</v>
      </c>
      <c r="D137" s="2">
        <v>32000</v>
      </c>
      <c r="E137" s="2">
        <v>8000</v>
      </c>
      <c r="F137" s="2">
        <v>0</v>
      </c>
      <c r="G137" s="2">
        <v>0</v>
      </c>
      <c r="H137" s="2">
        <v>0</v>
      </c>
      <c r="I137" s="2">
        <v>40000</v>
      </c>
      <c r="J137" t="s">
        <v>211</v>
      </c>
    </row>
    <row r="138" spans="1:10" x14ac:dyDescent="0.25">
      <c r="A138" s="1">
        <v>45047</v>
      </c>
      <c r="B138" t="s">
        <v>36</v>
      </c>
      <c r="C138" t="s">
        <v>124</v>
      </c>
      <c r="D138" s="2">
        <v>80051.199999999997</v>
      </c>
      <c r="E138" s="2">
        <v>20012.8</v>
      </c>
      <c r="F138" s="2">
        <v>0</v>
      </c>
      <c r="G138" s="2">
        <v>0</v>
      </c>
      <c r="H138" s="2">
        <v>0</v>
      </c>
      <c r="I138" s="2">
        <v>100064</v>
      </c>
      <c r="J138" t="s">
        <v>212</v>
      </c>
    </row>
    <row r="139" spans="1:10" x14ac:dyDescent="0.25">
      <c r="A139" s="1">
        <v>45078</v>
      </c>
      <c r="B139" t="s">
        <v>36</v>
      </c>
      <c r="C139" t="s">
        <v>165</v>
      </c>
      <c r="D139" s="2">
        <v>29040</v>
      </c>
      <c r="E139" s="2">
        <v>7260</v>
      </c>
      <c r="F139" s="2">
        <v>0</v>
      </c>
      <c r="G139" s="2">
        <v>0</v>
      </c>
      <c r="H139" s="2">
        <v>0</v>
      </c>
      <c r="I139" s="2">
        <v>36300</v>
      </c>
      <c r="J139" t="s">
        <v>176</v>
      </c>
    </row>
    <row r="140" spans="1:10" x14ac:dyDescent="0.25">
      <c r="A140" s="1">
        <v>45078</v>
      </c>
      <c r="B140" t="s">
        <v>36</v>
      </c>
      <c r="C140" t="s">
        <v>161</v>
      </c>
      <c r="D140" s="2">
        <v>144024.13</v>
      </c>
      <c r="E140" s="2">
        <v>36006.03</v>
      </c>
      <c r="F140" s="2">
        <v>0</v>
      </c>
      <c r="G140" s="2">
        <v>0</v>
      </c>
      <c r="H140" s="2">
        <v>0</v>
      </c>
      <c r="I140" s="2">
        <v>180030.16</v>
      </c>
      <c r="J140" t="s">
        <v>178</v>
      </c>
    </row>
    <row r="141" spans="1:10" x14ac:dyDescent="0.25">
      <c r="A141" s="1">
        <v>45078</v>
      </c>
      <c r="B141" t="s">
        <v>36</v>
      </c>
      <c r="C141" t="s">
        <v>146</v>
      </c>
      <c r="D141" s="2">
        <v>12604.48</v>
      </c>
      <c r="E141" s="2">
        <v>3151.12</v>
      </c>
      <c r="F141" s="2">
        <v>0</v>
      </c>
      <c r="G141" s="2">
        <v>0</v>
      </c>
      <c r="H141" s="2">
        <v>0</v>
      </c>
      <c r="I141" s="2">
        <v>15755.6</v>
      </c>
      <c r="J141" t="s">
        <v>180</v>
      </c>
    </row>
    <row r="142" spans="1:10" x14ac:dyDescent="0.25">
      <c r="A142" s="1">
        <v>45078</v>
      </c>
      <c r="B142" t="s">
        <v>36</v>
      </c>
      <c r="C142" t="s">
        <v>160</v>
      </c>
      <c r="D142" s="2">
        <v>200527.2</v>
      </c>
      <c r="E142" s="2">
        <v>50131.8</v>
      </c>
      <c r="F142" s="2">
        <v>0</v>
      </c>
      <c r="G142" s="2">
        <v>0</v>
      </c>
      <c r="H142" s="2">
        <v>0</v>
      </c>
      <c r="I142" s="2">
        <v>250659</v>
      </c>
      <c r="J142" t="s">
        <v>181</v>
      </c>
    </row>
    <row r="143" spans="1:10" x14ac:dyDescent="0.25">
      <c r="A143" s="1">
        <v>45078</v>
      </c>
      <c r="B143" t="s">
        <v>36</v>
      </c>
      <c r="C143" t="s">
        <v>142</v>
      </c>
      <c r="D143" s="2">
        <v>103466.92</v>
      </c>
      <c r="E143" s="2">
        <v>25866.73</v>
      </c>
      <c r="F143" s="2">
        <v>0</v>
      </c>
      <c r="G143" s="2">
        <v>0</v>
      </c>
      <c r="H143" s="2">
        <v>0</v>
      </c>
      <c r="I143" s="2">
        <v>129333.65</v>
      </c>
      <c r="J143" t="s">
        <v>183</v>
      </c>
    </row>
    <row r="144" spans="1:10" x14ac:dyDescent="0.25">
      <c r="A144" s="1">
        <v>45078</v>
      </c>
      <c r="B144" t="s">
        <v>36</v>
      </c>
      <c r="C144" t="s">
        <v>170</v>
      </c>
      <c r="D144" s="2">
        <v>268873.62</v>
      </c>
      <c r="E144" s="2">
        <v>67218.399999999994</v>
      </c>
      <c r="F144" s="2">
        <v>0</v>
      </c>
      <c r="G144" s="2">
        <v>0</v>
      </c>
      <c r="H144" s="2">
        <v>0</v>
      </c>
      <c r="I144" s="2">
        <v>336092.02</v>
      </c>
      <c r="J144" t="s">
        <v>184</v>
      </c>
    </row>
    <row r="145" spans="1:10" x14ac:dyDescent="0.25">
      <c r="A145" s="1">
        <v>45078</v>
      </c>
      <c r="B145" t="s">
        <v>36</v>
      </c>
      <c r="C145" t="s">
        <v>156</v>
      </c>
      <c r="D145" s="2">
        <v>16533.080000000002</v>
      </c>
      <c r="E145" s="2">
        <v>4133.2700000000004</v>
      </c>
      <c r="F145" s="2">
        <v>0</v>
      </c>
      <c r="G145" s="2">
        <v>0</v>
      </c>
      <c r="H145" s="2">
        <v>0</v>
      </c>
      <c r="I145" s="2">
        <v>20666.349999999999</v>
      </c>
      <c r="J145" t="s">
        <v>186</v>
      </c>
    </row>
    <row r="146" spans="1:10" x14ac:dyDescent="0.25">
      <c r="A146" s="1">
        <v>45078</v>
      </c>
      <c r="B146" t="s">
        <v>36</v>
      </c>
      <c r="C146" t="s">
        <v>174</v>
      </c>
      <c r="D146" s="2">
        <v>433566.4</v>
      </c>
      <c r="E146" s="2">
        <v>108391.6</v>
      </c>
      <c r="F146" s="2">
        <v>0</v>
      </c>
      <c r="G146" s="2">
        <v>0</v>
      </c>
      <c r="H146" s="2">
        <v>0</v>
      </c>
      <c r="I146" s="2">
        <v>541958</v>
      </c>
      <c r="J146" t="s">
        <v>188</v>
      </c>
    </row>
    <row r="147" spans="1:10" x14ac:dyDescent="0.25">
      <c r="A147" s="1">
        <v>45078</v>
      </c>
      <c r="B147" t="s">
        <v>36</v>
      </c>
      <c r="C147" t="s">
        <v>157</v>
      </c>
      <c r="D147" s="2">
        <v>56000</v>
      </c>
      <c r="E147" s="2">
        <v>14000</v>
      </c>
      <c r="F147" s="2">
        <v>0</v>
      </c>
      <c r="G147" s="2">
        <v>0</v>
      </c>
      <c r="H147" s="2">
        <v>0</v>
      </c>
      <c r="I147" s="2">
        <v>70000</v>
      </c>
      <c r="J147" t="s">
        <v>189</v>
      </c>
    </row>
    <row r="148" spans="1:10" x14ac:dyDescent="0.25">
      <c r="A148" s="1">
        <v>45078</v>
      </c>
      <c r="B148" t="s">
        <v>36</v>
      </c>
      <c r="C148" t="s">
        <v>164</v>
      </c>
      <c r="D148" s="2">
        <v>103169.04</v>
      </c>
      <c r="E148" s="2">
        <v>25792.26</v>
      </c>
      <c r="F148" s="2">
        <v>0</v>
      </c>
      <c r="G148" s="2">
        <v>0</v>
      </c>
      <c r="H148" s="2">
        <v>0</v>
      </c>
      <c r="I148" s="2">
        <v>128961.3</v>
      </c>
      <c r="J148" t="s">
        <v>190</v>
      </c>
    </row>
    <row r="149" spans="1:10" x14ac:dyDescent="0.25">
      <c r="A149" s="1">
        <v>45078</v>
      </c>
      <c r="B149" t="s">
        <v>36</v>
      </c>
      <c r="C149" t="s">
        <v>173</v>
      </c>
      <c r="D149" s="2">
        <v>433566.4</v>
      </c>
      <c r="E149" s="2">
        <v>108391.6</v>
      </c>
      <c r="F149" s="2">
        <v>0</v>
      </c>
      <c r="G149" s="2">
        <v>0</v>
      </c>
      <c r="H149" s="2">
        <v>0</v>
      </c>
      <c r="I149" s="2">
        <v>541958</v>
      </c>
      <c r="J149" t="s">
        <v>192</v>
      </c>
    </row>
    <row r="150" spans="1:10" x14ac:dyDescent="0.25">
      <c r="A150" s="1">
        <v>45078</v>
      </c>
      <c r="B150" t="s">
        <v>36</v>
      </c>
      <c r="C150" t="s">
        <v>145</v>
      </c>
      <c r="D150" s="2">
        <v>400000</v>
      </c>
      <c r="E150" s="2">
        <v>100000</v>
      </c>
      <c r="F150" s="2">
        <v>0</v>
      </c>
      <c r="G150" s="2">
        <v>0</v>
      </c>
      <c r="H150" s="2">
        <v>0</v>
      </c>
      <c r="I150" s="2">
        <v>500000</v>
      </c>
      <c r="J150" t="s">
        <v>193</v>
      </c>
    </row>
    <row r="151" spans="1:10" x14ac:dyDescent="0.25">
      <c r="A151" s="1">
        <v>45078</v>
      </c>
      <c r="B151" t="s">
        <v>36</v>
      </c>
      <c r="C151" t="s">
        <v>144</v>
      </c>
      <c r="D151" s="2">
        <v>53261.88</v>
      </c>
      <c r="E151" s="2">
        <v>13315.47</v>
      </c>
      <c r="F151" s="2">
        <v>0</v>
      </c>
      <c r="G151" s="2">
        <v>0</v>
      </c>
      <c r="H151" s="2">
        <v>0</v>
      </c>
      <c r="I151" s="2">
        <v>66577.350000000006</v>
      </c>
      <c r="J151" t="s">
        <v>194</v>
      </c>
    </row>
    <row r="152" spans="1:10" x14ac:dyDescent="0.25">
      <c r="A152" s="1">
        <v>45078</v>
      </c>
      <c r="B152" t="s">
        <v>36</v>
      </c>
      <c r="C152" t="s">
        <v>168</v>
      </c>
      <c r="D152" s="2">
        <v>435600</v>
      </c>
      <c r="E152" s="2">
        <v>108900</v>
      </c>
      <c r="F152" s="2">
        <v>0</v>
      </c>
      <c r="G152" s="2">
        <v>0</v>
      </c>
      <c r="H152" s="2">
        <v>0</v>
      </c>
      <c r="I152" s="2">
        <v>544500</v>
      </c>
      <c r="J152" t="s">
        <v>195</v>
      </c>
    </row>
    <row r="153" spans="1:10" x14ac:dyDescent="0.25">
      <c r="A153" s="1">
        <v>45078</v>
      </c>
      <c r="B153" t="s">
        <v>36</v>
      </c>
      <c r="C153" t="s">
        <v>172</v>
      </c>
      <c r="D153" s="2">
        <v>433566.4</v>
      </c>
      <c r="E153" s="2">
        <v>108391.6</v>
      </c>
      <c r="F153" s="2">
        <v>0</v>
      </c>
      <c r="G153" s="2">
        <v>0</v>
      </c>
      <c r="H153" s="2">
        <v>0</v>
      </c>
      <c r="I153" s="2">
        <v>541958</v>
      </c>
      <c r="J153" t="s">
        <v>198</v>
      </c>
    </row>
    <row r="154" spans="1:10" x14ac:dyDescent="0.25">
      <c r="A154" s="1">
        <v>45078</v>
      </c>
      <c r="B154" t="s">
        <v>36</v>
      </c>
      <c r="C154" t="s">
        <v>159</v>
      </c>
      <c r="D154" s="2">
        <v>4714.16</v>
      </c>
      <c r="E154" s="2">
        <v>1178.54</v>
      </c>
      <c r="F154" s="2">
        <v>0</v>
      </c>
      <c r="G154" s="2">
        <v>0</v>
      </c>
      <c r="H154" s="2">
        <v>0</v>
      </c>
      <c r="I154" s="2">
        <v>5892.7</v>
      </c>
      <c r="J154" t="s">
        <v>200</v>
      </c>
    </row>
    <row r="155" spans="1:10" x14ac:dyDescent="0.25">
      <c r="A155" s="1">
        <v>45078</v>
      </c>
      <c r="B155" t="s">
        <v>36</v>
      </c>
      <c r="C155" t="s">
        <v>143</v>
      </c>
      <c r="D155" s="2">
        <v>4889275.1399999997</v>
      </c>
      <c r="E155" s="2">
        <v>1222318.78</v>
      </c>
      <c r="F155" s="2">
        <v>0</v>
      </c>
      <c r="G155" s="2">
        <v>0</v>
      </c>
      <c r="H155" s="2">
        <v>0</v>
      </c>
      <c r="I155" s="2">
        <v>6111593.9199999999</v>
      </c>
      <c r="J155" t="s">
        <v>201</v>
      </c>
    </row>
    <row r="156" spans="1:10" x14ac:dyDescent="0.25">
      <c r="A156" s="1">
        <v>45078</v>
      </c>
      <c r="B156" t="s">
        <v>36</v>
      </c>
      <c r="C156" t="s">
        <v>150</v>
      </c>
      <c r="D156" s="2">
        <v>3028166.34</v>
      </c>
      <c r="E156" s="2">
        <v>757041.58</v>
      </c>
      <c r="F156" s="2">
        <v>0</v>
      </c>
      <c r="G156" s="2">
        <v>0</v>
      </c>
      <c r="H156" s="2">
        <v>0</v>
      </c>
      <c r="I156" s="2">
        <v>3785207.92</v>
      </c>
      <c r="J156" t="s">
        <v>201</v>
      </c>
    </row>
    <row r="157" spans="1:10" x14ac:dyDescent="0.25">
      <c r="A157" s="1">
        <v>45078</v>
      </c>
      <c r="B157" t="s">
        <v>36</v>
      </c>
      <c r="C157" t="s">
        <v>150</v>
      </c>
      <c r="D157" s="2">
        <v>4000000</v>
      </c>
      <c r="E157" s="2">
        <v>1000000</v>
      </c>
      <c r="F157" s="2">
        <v>0</v>
      </c>
      <c r="G157" s="2">
        <v>0</v>
      </c>
      <c r="H157" s="2">
        <v>0</v>
      </c>
      <c r="I157" s="2">
        <v>5000000</v>
      </c>
      <c r="J157" t="s">
        <v>201</v>
      </c>
    </row>
    <row r="158" spans="1:10" x14ac:dyDescent="0.25">
      <c r="A158" s="1">
        <v>45078</v>
      </c>
      <c r="B158" t="s">
        <v>36</v>
      </c>
      <c r="C158" t="s">
        <v>149</v>
      </c>
      <c r="D158" s="2">
        <v>9715.2000000000007</v>
      </c>
      <c r="E158" s="2">
        <v>2428.8000000000002</v>
      </c>
      <c r="F158" s="2">
        <v>0</v>
      </c>
      <c r="G158" s="2">
        <v>0</v>
      </c>
      <c r="H158" s="2">
        <v>0</v>
      </c>
      <c r="I158" s="2">
        <v>12144</v>
      </c>
      <c r="J158" t="s">
        <v>201</v>
      </c>
    </row>
    <row r="159" spans="1:10" x14ac:dyDescent="0.25">
      <c r="A159" s="1">
        <v>45078</v>
      </c>
      <c r="B159" t="s">
        <v>36</v>
      </c>
      <c r="C159" t="s">
        <v>147</v>
      </c>
      <c r="D159" s="2">
        <v>19430.39</v>
      </c>
      <c r="E159" s="2">
        <v>4857.6000000000004</v>
      </c>
      <c r="F159" s="2">
        <v>0</v>
      </c>
      <c r="G159" s="2">
        <v>0</v>
      </c>
      <c r="H159" s="2">
        <v>0</v>
      </c>
      <c r="I159" s="2">
        <v>24287.99</v>
      </c>
      <c r="J159" t="s">
        <v>201</v>
      </c>
    </row>
    <row r="160" spans="1:10" x14ac:dyDescent="0.25">
      <c r="A160" s="1">
        <v>45078</v>
      </c>
      <c r="B160" t="s">
        <v>36</v>
      </c>
      <c r="C160" t="s">
        <v>148</v>
      </c>
      <c r="D160" s="2">
        <v>26716.79</v>
      </c>
      <c r="E160" s="2">
        <v>6679.2</v>
      </c>
      <c r="F160" s="2">
        <v>0</v>
      </c>
      <c r="G160" s="2">
        <v>0</v>
      </c>
      <c r="H160" s="2">
        <v>0</v>
      </c>
      <c r="I160" s="2">
        <v>33395.99</v>
      </c>
      <c r="J160" t="s">
        <v>201</v>
      </c>
    </row>
    <row r="161" spans="1:10" x14ac:dyDescent="0.25">
      <c r="A161" s="1">
        <v>45078</v>
      </c>
      <c r="B161" t="s">
        <v>36</v>
      </c>
      <c r="C161" t="s">
        <v>169</v>
      </c>
      <c r="D161" s="2">
        <v>37959.99</v>
      </c>
      <c r="E161" s="2">
        <v>9490</v>
      </c>
      <c r="F161" s="2">
        <v>0</v>
      </c>
      <c r="G161" s="2">
        <v>0</v>
      </c>
      <c r="H161" s="2">
        <v>0</v>
      </c>
      <c r="I161" s="2">
        <v>47449.99</v>
      </c>
      <c r="J161" t="s">
        <v>202</v>
      </c>
    </row>
    <row r="162" spans="1:10" x14ac:dyDescent="0.25">
      <c r="A162" s="1">
        <v>45078</v>
      </c>
      <c r="B162" t="s">
        <v>36</v>
      </c>
      <c r="C162" t="s">
        <v>155</v>
      </c>
      <c r="D162" s="2">
        <v>42639.99</v>
      </c>
      <c r="E162" s="2">
        <v>10659.99</v>
      </c>
      <c r="F162" s="2">
        <v>0</v>
      </c>
      <c r="G162" s="2">
        <v>0</v>
      </c>
      <c r="H162" s="2">
        <v>0</v>
      </c>
      <c r="I162" s="2">
        <v>53299.98</v>
      </c>
      <c r="J162" t="s">
        <v>202</v>
      </c>
    </row>
    <row r="163" spans="1:10" x14ac:dyDescent="0.25">
      <c r="A163" s="1">
        <v>45078</v>
      </c>
      <c r="B163" t="s">
        <v>36</v>
      </c>
      <c r="C163" t="s">
        <v>152</v>
      </c>
      <c r="D163" s="2">
        <v>2264</v>
      </c>
      <c r="E163" s="2">
        <v>566</v>
      </c>
      <c r="F163" s="2">
        <v>0</v>
      </c>
      <c r="G163" s="2">
        <v>0</v>
      </c>
      <c r="H163" s="2">
        <v>0</v>
      </c>
      <c r="I163" s="2">
        <v>2830</v>
      </c>
      <c r="J163" t="s">
        <v>203</v>
      </c>
    </row>
    <row r="164" spans="1:10" x14ac:dyDescent="0.25">
      <c r="A164" s="1">
        <v>45078</v>
      </c>
      <c r="B164" t="s">
        <v>36</v>
      </c>
      <c r="C164" t="s">
        <v>153</v>
      </c>
      <c r="D164" s="2">
        <v>2264</v>
      </c>
      <c r="E164" s="2">
        <v>566</v>
      </c>
      <c r="F164" s="2">
        <v>0</v>
      </c>
      <c r="G164" s="2">
        <v>0</v>
      </c>
      <c r="H164" s="2">
        <v>0</v>
      </c>
      <c r="I164" s="2">
        <v>2830</v>
      </c>
      <c r="J164" t="s">
        <v>203</v>
      </c>
    </row>
    <row r="165" spans="1:10" x14ac:dyDescent="0.25">
      <c r="A165" s="1">
        <v>45078</v>
      </c>
      <c r="B165" t="s">
        <v>36</v>
      </c>
      <c r="C165" t="s">
        <v>154</v>
      </c>
      <c r="D165" s="2">
        <v>2264</v>
      </c>
      <c r="E165" s="2">
        <v>566</v>
      </c>
      <c r="F165" s="2">
        <v>0</v>
      </c>
      <c r="G165" s="2">
        <v>0</v>
      </c>
      <c r="H165" s="2">
        <v>0</v>
      </c>
      <c r="I165" s="2">
        <v>2830</v>
      </c>
      <c r="J165" t="s">
        <v>203</v>
      </c>
    </row>
    <row r="166" spans="1:10" x14ac:dyDescent="0.25">
      <c r="A166" s="1">
        <v>45078</v>
      </c>
      <c r="B166" t="s">
        <v>36</v>
      </c>
      <c r="C166" t="s">
        <v>151</v>
      </c>
      <c r="D166" s="2">
        <v>2264</v>
      </c>
      <c r="E166" s="2">
        <v>566</v>
      </c>
      <c r="F166" s="2">
        <v>0</v>
      </c>
      <c r="G166" s="2">
        <v>0</v>
      </c>
      <c r="H166" s="2">
        <v>0</v>
      </c>
      <c r="I166" s="2">
        <v>2830</v>
      </c>
      <c r="J166" t="s">
        <v>203</v>
      </c>
    </row>
    <row r="167" spans="1:10" x14ac:dyDescent="0.25">
      <c r="A167" s="1">
        <v>45078</v>
      </c>
      <c r="B167" t="s">
        <v>36</v>
      </c>
      <c r="C167" t="s">
        <v>166</v>
      </c>
      <c r="D167" s="2">
        <v>163200</v>
      </c>
      <c r="E167" s="2">
        <v>40800</v>
      </c>
      <c r="F167" s="2">
        <v>0</v>
      </c>
      <c r="G167" s="2">
        <v>0</v>
      </c>
      <c r="H167" s="2">
        <v>0</v>
      </c>
      <c r="I167" s="2">
        <v>204000</v>
      </c>
      <c r="J167" t="s">
        <v>203</v>
      </c>
    </row>
    <row r="168" spans="1:10" x14ac:dyDescent="0.25">
      <c r="A168" s="1">
        <v>45078</v>
      </c>
      <c r="B168" t="s">
        <v>36</v>
      </c>
      <c r="C168" t="s">
        <v>158</v>
      </c>
      <c r="D168" s="2">
        <v>163200</v>
      </c>
      <c r="E168" s="2">
        <v>40800</v>
      </c>
      <c r="F168" s="2">
        <v>0</v>
      </c>
      <c r="G168" s="2">
        <v>0</v>
      </c>
      <c r="H168" s="2">
        <v>0</v>
      </c>
      <c r="I168" s="2">
        <v>204000</v>
      </c>
      <c r="J168" t="s">
        <v>203</v>
      </c>
    </row>
    <row r="169" spans="1:10" x14ac:dyDescent="0.25">
      <c r="A169" s="1">
        <v>45078</v>
      </c>
      <c r="B169" t="s">
        <v>36</v>
      </c>
      <c r="C169" t="s">
        <v>163</v>
      </c>
      <c r="D169" s="2">
        <v>338800</v>
      </c>
      <c r="E169" s="2">
        <v>84700</v>
      </c>
      <c r="F169" s="2">
        <v>0</v>
      </c>
      <c r="G169" s="2">
        <v>0</v>
      </c>
      <c r="H169" s="2">
        <v>0</v>
      </c>
      <c r="I169" s="2">
        <v>423500</v>
      </c>
      <c r="J169" t="s">
        <v>205</v>
      </c>
    </row>
    <row r="170" spans="1:10" x14ac:dyDescent="0.25">
      <c r="A170" s="1">
        <v>45078</v>
      </c>
      <c r="B170" t="s">
        <v>36</v>
      </c>
      <c r="C170" t="s">
        <v>171</v>
      </c>
      <c r="D170" s="2">
        <v>32000</v>
      </c>
      <c r="E170" s="2">
        <v>8000</v>
      </c>
      <c r="F170" s="2">
        <v>0</v>
      </c>
      <c r="G170" s="2">
        <v>0</v>
      </c>
      <c r="H170" s="2">
        <v>0</v>
      </c>
      <c r="I170" s="2">
        <v>40000</v>
      </c>
      <c r="J170" t="s">
        <v>211</v>
      </c>
    </row>
    <row r="171" spans="1:10" x14ac:dyDescent="0.25">
      <c r="A171" s="1">
        <v>45078</v>
      </c>
      <c r="B171" t="s">
        <v>36</v>
      </c>
      <c r="C171" t="s">
        <v>167</v>
      </c>
      <c r="D171" s="2">
        <v>32000</v>
      </c>
      <c r="E171" s="2">
        <v>8000</v>
      </c>
      <c r="F171" s="2">
        <v>0</v>
      </c>
      <c r="G171" s="2">
        <v>0</v>
      </c>
      <c r="H171" s="2">
        <v>0</v>
      </c>
      <c r="I171" s="2">
        <v>40000</v>
      </c>
      <c r="J171" t="s">
        <v>211</v>
      </c>
    </row>
    <row r="172" spans="1:10" x14ac:dyDescent="0.25">
      <c r="A172" s="1">
        <v>45078</v>
      </c>
      <c r="B172" t="s">
        <v>36</v>
      </c>
      <c r="C172" t="s">
        <v>162</v>
      </c>
      <c r="D172" s="2">
        <v>100620.28</v>
      </c>
      <c r="E172" s="2">
        <v>25155.07</v>
      </c>
      <c r="F172" s="2">
        <v>0</v>
      </c>
      <c r="G172" s="2">
        <v>0</v>
      </c>
      <c r="H172" s="2">
        <v>0</v>
      </c>
      <c r="I172" s="2">
        <v>125775.35</v>
      </c>
      <c r="J172" t="s">
        <v>212</v>
      </c>
    </row>
    <row r="173" spans="1:10" x14ac:dyDescent="0.25">
      <c r="A173" s="1">
        <v>45108</v>
      </c>
      <c r="B173" t="s">
        <v>36</v>
      </c>
      <c r="C173" t="s">
        <v>229</v>
      </c>
      <c r="D173" s="2">
        <v>61251.48</v>
      </c>
      <c r="E173" s="2">
        <v>15312.87</v>
      </c>
      <c r="F173" s="2">
        <v>0</v>
      </c>
      <c r="G173" s="2">
        <v>0</v>
      </c>
      <c r="H173" s="2">
        <v>0</v>
      </c>
      <c r="I173" s="2">
        <v>76564.350000000006</v>
      </c>
      <c r="J173" t="s">
        <v>194</v>
      </c>
    </row>
    <row r="174" spans="1:10" x14ac:dyDescent="0.25">
      <c r="A174" s="1">
        <v>45108</v>
      </c>
      <c r="B174" t="s">
        <v>36</v>
      </c>
      <c r="C174" t="s">
        <v>230</v>
      </c>
      <c r="D174" s="2">
        <v>15127.04</v>
      </c>
      <c r="E174" s="2">
        <v>3781.76</v>
      </c>
      <c r="F174" s="2">
        <v>0</v>
      </c>
      <c r="G174" s="2">
        <v>0</v>
      </c>
      <c r="H174" s="2">
        <v>0</v>
      </c>
      <c r="I174" s="2">
        <v>18908.8</v>
      </c>
      <c r="J174" t="s">
        <v>180</v>
      </c>
    </row>
    <row r="175" spans="1:10" x14ac:dyDescent="0.25">
      <c r="A175" s="1">
        <v>45108</v>
      </c>
      <c r="B175" t="s">
        <v>36</v>
      </c>
      <c r="C175" t="s">
        <v>116</v>
      </c>
      <c r="D175" s="2">
        <v>120000</v>
      </c>
      <c r="E175" s="2">
        <v>30000</v>
      </c>
      <c r="F175" s="2">
        <v>0</v>
      </c>
      <c r="G175" s="2">
        <v>0</v>
      </c>
      <c r="H175" s="2">
        <v>0</v>
      </c>
      <c r="I175" s="2">
        <v>150000</v>
      </c>
      <c r="J175" t="s">
        <v>247</v>
      </c>
    </row>
    <row r="176" spans="1:10" x14ac:dyDescent="0.25">
      <c r="A176" s="1">
        <v>45108</v>
      </c>
      <c r="B176" t="s">
        <v>36</v>
      </c>
      <c r="C176" t="s">
        <v>231</v>
      </c>
      <c r="D176" s="2">
        <v>-55862.38</v>
      </c>
      <c r="E176" s="2">
        <v>13965.59</v>
      </c>
      <c r="F176" s="2">
        <v>0</v>
      </c>
      <c r="G176" s="2">
        <v>0</v>
      </c>
      <c r="H176" s="2">
        <v>0</v>
      </c>
      <c r="I176" s="2">
        <v>-69827.97</v>
      </c>
      <c r="J176" t="s">
        <v>248</v>
      </c>
    </row>
    <row r="177" spans="1:10" x14ac:dyDescent="0.25">
      <c r="A177" s="1">
        <v>45108</v>
      </c>
      <c r="B177" t="s">
        <v>36</v>
      </c>
      <c r="C177" t="s">
        <v>232</v>
      </c>
      <c r="D177" s="2">
        <v>-400000</v>
      </c>
      <c r="E177" s="2">
        <v>-100000</v>
      </c>
      <c r="F177" s="2">
        <v>0</v>
      </c>
      <c r="G177" s="2">
        <v>0</v>
      </c>
      <c r="H177" s="2">
        <v>0</v>
      </c>
      <c r="I177" s="2">
        <v>-500000</v>
      </c>
      <c r="J177" t="s">
        <v>249</v>
      </c>
    </row>
    <row r="178" spans="1:10" x14ac:dyDescent="0.25">
      <c r="A178" s="1">
        <v>45108</v>
      </c>
      <c r="B178" t="s">
        <v>36</v>
      </c>
      <c r="C178" t="s">
        <v>233</v>
      </c>
      <c r="D178" s="2">
        <v>400000</v>
      </c>
      <c r="E178" s="2">
        <v>100000</v>
      </c>
      <c r="F178" s="2">
        <v>0</v>
      </c>
      <c r="G178" s="2">
        <v>0</v>
      </c>
      <c r="H178" s="2">
        <v>0</v>
      </c>
      <c r="I178" s="2">
        <v>500000</v>
      </c>
      <c r="J178" t="s">
        <v>250</v>
      </c>
    </row>
    <row r="179" spans="1:10" x14ac:dyDescent="0.25">
      <c r="A179" s="1">
        <v>45108</v>
      </c>
      <c r="B179" t="s">
        <v>36</v>
      </c>
      <c r="C179" t="s">
        <v>234</v>
      </c>
      <c r="D179" s="2">
        <v>11750411.060000001</v>
      </c>
      <c r="E179" s="2">
        <v>2937602.76</v>
      </c>
      <c r="F179" s="2">
        <v>0</v>
      </c>
      <c r="G179" s="2">
        <v>0</v>
      </c>
      <c r="H179" s="2">
        <v>0</v>
      </c>
      <c r="I179" s="2">
        <v>14688013.82</v>
      </c>
      <c r="J179" t="s">
        <v>201</v>
      </c>
    </row>
    <row r="180" spans="1:10" x14ac:dyDescent="0.25">
      <c r="A180" s="1">
        <v>45108</v>
      </c>
      <c r="B180" t="s">
        <v>36</v>
      </c>
      <c r="C180" t="s">
        <v>235</v>
      </c>
      <c r="D180" s="2">
        <v>-4889275.1399999997</v>
      </c>
      <c r="E180" s="2">
        <v>-1222318.78</v>
      </c>
      <c r="F180" s="2">
        <v>0</v>
      </c>
      <c r="G180" s="2">
        <v>0</v>
      </c>
      <c r="H180" s="2">
        <v>0</v>
      </c>
      <c r="I180" s="2">
        <v>-6111593.9199999999</v>
      </c>
      <c r="J180" t="s">
        <v>201</v>
      </c>
    </row>
    <row r="181" spans="1:10" x14ac:dyDescent="0.25">
      <c r="A181" s="1">
        <v>45108</v>
      </c>
      <c r="B181" t="s">
        <v>36</v>
      </c>
      <c r="C181" t="s">
        <v>236</v>
      </c>
      <c r="D181" s="2">
        <v>5500845.3799999999</v>
      </c>
      <c r="E181" s="2">
        <v>1375211.35</v>
      </c>
      <c r="F181" s="2">
        <v>0</v>
      </c>
      <c r="G181" s="2">
        <v>0</v>
      </c>
      <c r="H181" s="2">
        <v>0</v>
      </c>
      <c r="I181" s="2">
        <v>6876056.7300000004</v>
      </c>
      <c r="J181" t="s">
        <v>201</v>
      </c>
    </row>
    <row r="182" spans="1:10" x14ac:dyDescent="0.25">
      <c r="A182" s="1">
        <v>45108</v>
      </c>
      <c r="B182" t="s">
        <v>36</v>
      </c>
      <c r="C182" t="s">
        <v>237</v>
      </c>
      <c r="D182" s="2">
        <v>433567.2</v>
      </c>
      <c r="E182" s="2">
        <v>108391.8</v>
      </c>
      <c r="F182" s="2">
        <v>0</v>
      </c>
      <c r="G182" s="2">
        <v>0</v>
      </c>
      <c r="H182" s="2">
        <v>0</v>
      </c>
      <c r="I182" s="2">
        <v>541959</v>
      </c>
      <c r="J182" t="s">
        <v>188</v>
      </c>
    </row>
    <row r="183" spans="1:10" x14ac:dyDescent="0.25">
      <c r="A183" s="1">
        <v>45108</v>
      </c>
      <c r="B183" t="s">
        <v>36</v>
      </c>
      <c r="C183" t="s">
        <v>238</v>
      </c>
      <c r="D183" s="2">
        <v>433566.4</v>
      </c>
      <c r="E183" s="2">
        <v>108391.6</v>
      </c>
      <c r="F183" s="2">
        <v>0</v>
      </c>
      <c r="G183" s="2">
        <v>0</v>
      </c>
      <c r="H183" s="2">
        <v>0</v>
      </c>
      <c r="I183" s="2">
        <v>541958</v>
      </c>
      <c r="J183" t="s">
        <v>192</v>
      </c>
    </row>
    <row r="184" spans="1:10" x14ac:dyDescent="0.25">
      <c r="A184" s="1">
        <v>45108</v>
      </c>
      <c r="B184" t="s">
        <v>36</v>
      </c>
      <c r="C184" t="s">
        <v>239</v>
      </c>
      <c r="D184" s="2">
        <v>433566.4</v>
      </c>
      <c r="E184" s="2">
        <v>108391.6</v>
      </c>
      <c r="F184" s="2">
        <v>0</v>
      </c>
      <c r="G184" s="2">
        <v>0</v>
      </c>
      <c r="H184" s="2">
        <v>0</v>
      </c>
      <c r="I184" s="2">
        <v>541958</v>
      </c>
      <c r="J184" t="s">
        <v>198</v>
      </c>
    </row>
    <row r="185" spans="1:10" x14ac:dyDescent="0.25">
      <c r="A185" s="1">
        <v>45108</v>
      </c>
      <c r="B185" t="s">
        <v>36</v>
      </c>
      <c r="C185" t="s">
        <v>240</v>
      </c>
      <c r="D185" s="2">
        <v>178802.17</v>
      </c>
      <c r="E185" s="2">
        <v>44700.54</v>
      </c>
      <c r="F185" s="2">
        <v>0</v>
      </c>
      <c r="G185" s="2">
        <v>0</v>
      </c>
      <c r="H185" s="2">
        <v>0</v>
      </c>
      <c r="I185" s="2">
        <v>223502.71</v>
      </c>
      <c r="J185" t="s">
        <v>178</v>
      </c>
    </row>
    <row r="186" spans="1:10" x14ac:dyDescent="0.25">
      <c r="A186" s="1">
        <v>45108</v>
      </c>
      <c r="B186" t="s">
        <v>36</v>
      </c>
      <c r="C186" t="s">
        <v>241</v>
      </c>
      <c r="D186" s="2">
        <v>164000</v>
      </c>
      <c r="E186" s="2">
        <v>41000</v>
      </c>
      <c r="F186" s="2">
        <v>0</v>
      </c>
      <c r="G186" s="2">
        <v>0</v>
      </c>
      <c r="H186" s="2">
        <v>0</v>
      </c>
      <c r="I186" s="2">
        <v>205000</v>
      </c>
      <c r="J186" t="s">
        <v>203</v>
      </c>
    </row>
    <row r="187" spans="1:10" x14ac:dyDescent="0.25">
      <c r="A187" s="1">
        <v>45108</v>
      </c>
      <c r="B187" t="s">
        <v>36</v>
      </c>
      <c r="C187" t="s">
        <v>242</v>
      </c>
      <c r="D187" s="2">
        <v>500456</v>
      </c>
      <c r="E187" s="2">
        <v>125114</v>
      </c>
      <c r="F187" s="2">
        <v>0</v>
      </c>
      <c r="G187" s="2">
        <v>0</v>
      </c>
      <c r="H187" s="2">
        <v>0</v>
      </c>
      <c r="I187" s="2">
        <v>625570</v>
      </c>
      <c r="J187" t="s">
        <v>195</v>
      </c>
    </row>
    <row r="188" spans="1:10" x14ac:dyDescent="0.25">
      <c r="A188" s="1">
        <v>45108</v>
      </c>
      <c r="B188" t="s">
        <v>36</v>
      </c>
      <c r="C188" t="s">
        <v>243</v>
      </c>
      <c r="D188" s="2">
        <v>34159.86</v>
      </c>
      <c r="E188" s="2">
        <v>8539.9599999999991</v>
      </c>
      <c r="F188" s="2">
        <v>0</v>
      </c>
      <c r="G188" s="2">
        <v>0</v>
      </c>
      <c r="H188" s="2">
        <v>0</v>
      </c>
      <c r="I188" s="2">
        <v>42699.82</v>
      </c>
      <c r="J188" t="s">
        <v>202</v>
      </c>
    </row>
    <row r="189" spans="1:10" x14ac:dyDescent="0.25">
      <c r="A189" s="1">
        <v>45108</v>
      </c>
      <c r="B189" t="s">
        <v>36</v>
      </c>
      <c r="C189" t="s">
        <v>244</v>
      </c>
      <c r="D189" s="2">
        <v>287181.02</v>
      </c>
      <c r="E189" s="2">
        <v>71795.25</v>
      </c>
      <c r="F189" s="2">
        <v>0</v>
      </c>
      <c r="G189" s="2">
        <v>0</v>
      </c>
      <c r="H189" s="2">
        <v>0</v>
      </c>
      <c r="I189" s="2">
        <v>358976.27</v>
      </c>
      <c r="J189" t="s">
        <v>184</v>
      </c>
    </row>
    <row r="190" spans="1:10" x14ac:dyDescent="0.25">
      <c r="A190" s="1">
        <v>45108</v>
      </c>
      <c r="B190" t="s">
        <v>36</v>
      </c>
      <c r="C190" t="s">
        <v>245</v>
      </c>
      <c r="D190" s="2">
        <v>138246.5</v>
      </c>
      <c r="E190" s="2">
        <v>34561.629999999997</v>
      </c>
      <c r="F190" s="2">
        <v>0</v>
      </c>
      <c r="G190" s="2">
        <v>0</v>
      </c>
      <c r="H190" s="2">
        <v>0</v>
      </c>
      <c r="I190" s="2">
        <v>172808.13</v>
      </c>
      <c r="J190" t="s">
        <v>190</v>
      </c>
    </row>
    <row r="191" spans="1:10" x14ac:dyDescent="0.25">
      <c r="A191" s="1">
        <v>45108</v>
      </c>
      <c r="B191" t="s">
        <v>36</v>
      </c>
      <c r="C191" t="s">
        <v>246</v>
      </c>
      <c r="D191" s="2">
        <v>2560</v>
      </c>
      <c r="E191" s="2">
        <v>640</v>
      </c>
      <c r="F191" s="2">
        <v>0</v>
      </c>
      <c r="G191" s="2">
        <v>0</v>
      </c>
      <c r="H191" s="2">
        <v>0</v>
      </c>
      <c r="I191" s="2">
        <v>3200</v>
      </c>
      <c r="J191" t="s">
        <v>203</v>
      </c>
    </row>
    <row r="192" spans="1:10" x14ac:dyDescent="0.25">
      <c r="A192" s="1">
        <v>45108</v>
      </c>
      <c r="B192" t="s">
        <v>36</v>
      </c>
      <c r="C192" t="s">
        <v>251</v>
      </c>
      <c r="D192" s="2">
        <v>2560</v>
      </c>
      <c r="E192" s="2">
        <v>640</v>
      </c>
      <c r="F192" s="2">
        <v>0</v>
      </c>
      <c r="G192" s="2">
        <v>0</v>
      </c>
      <c r="H192" s="2">
        <v>0</v>
      </c>
      <c r="I192" s="2">
        <v>3200</v>
      </c>
      <c r="J192" t="s">
        <v>203</v>
      </c>
    </row>
    <row r="193" spans="1:10" x14ac:dyDescent="0.25">
      <c r="A193" s="1">
        <v>45108</v>
      </c>
      <c r="B193" t="s">
        <v>36</v>
      </c>
      <c r="C193" t="s">
        <v>252</v>
      </c>
      <c r="D193" s="2">
        <v>2560</v>
      </c>
      <c r="E193" s="2">
        <v>640</v>
      </c>
      <c r="F193" s="2">
        <v>0</v>
      </c>
      <c r="G193" s="2">
        <v>0</v>
      </c>
      <c r="H193" s="2">
        <v>0</v>
      </c>
      <c r="I193" s="2">
        <v>3200</v>
      </c>
      <c r="J193" t="s">
        <v>203</v>
      </c>
    </row>
    <row r="194" spans="1:10" x14ac:dyDescent="0.25">
      <c r="A194" s="1">
        <v>45108</v>
      </c>
      <c r="B194" t="s">
        <v>36</v>
      </c>
      <c r="C194" t="s">
        <v>253</v>
      </c>
      <c r="D194" s="2">
        <v>2560</v>
      </c>
      <c r="E194" s="2">
        <v>640</v>
      </c>
      <c r="F194" s="2">
        <v>0</v>
      </c>
      <c r="G194" s="2">
        <v>0</v>
      </c>
      <c r="H194" s="2">
        <v>0</v>
      </c>
      <c r="I194" s="2">
        <v>3200</v>
      </c>
      <c r="J194" t="s">
        <v>203</v>
      </c>
    </row>
    <row r="195" spans="1:10" x14ac:dyDescent="0.25">
      <c r="A195" s="1">
        <v>45108</v>
      </c>
      <c r="B195" t="s">
        <v>36</v>
      </c>
      <c r="C195" t="s">
        <v>254</v>
      </c>
      <c r="D195" s="2">
        <v>60000</v>
      </c>
      <c r="E195" s="2">
        <v>15000</v>
      </c>
      <c r="F195" s="2">
        <v>0</v>
      </c>
      <c r="G195" s="2">
        <v>0</v>
      </c>
      <c r="H195" s="2">
        <v>0</v>
      </c>
      <c r="I195" s="2">
        <v>75000</v>
      </c>
      <c r="J195" t="s">
        <v>189</v>
      </c>
    </row>
    <row r="196" spans="1:10" x14ac:dyDescent="0.25">
      <c r="A196" s="1">
        <v>45108</v>
      </c>
      <c r="B196" t="s">
        <v>36</v>
      </c>
      <c r="C196" t="s">
        <v>255</v>
      </c>
      <c r="D196" s="2">
        <v>200000</v>
      </c>
      <c r="E196" s="2">
        <v>50000</v>
      </c>
      <c r="F196" s="2">
        <v>0</v>
      </c>
      <c r="G196" s="2">
        <v>0</v>
      </c>
      <c r="H196" s="2">
        <v>0</v>
      </c>
      <c r="I196" s="2">
        <v>250000</v>
      </c>
      <c r="J196" t="s">
        <v>203</v>
      </c>
    </row>
    <row r="197" spans="1:10" x14ac:dyDescent="0.25">
      <c r="A197" s="1">
        <v>45108</v>
      </c>
      <c r="B197" t="s">
        <v>36</v>
      </c>
      <c r="C197" t="s">
        <v>256</v>
      </c>
      <c r="D197" s="2">
        <v>277150.02</v>
      </c>
      <c r="E197" s="2">
        <v>69287.5</v>
      </c>
      <c r="F197" s="2">
        <v>0</v>
      </c>
      <c r="G197" s="2">
        <v>0</v>
      </c>
      <c r="H197" s="2">
        <v>0</v>
      </c>
      <c r="I197" s="2">
        <v>346437.52</v>
      </c>
      <c r="J197" t="s">
        <v>184</v>
      </c>
    </row>
    <row r="198" spans="1:10" x14ac:dyDescent="0.25">
      <c r="A198" s="1">
        <v>45108</v>
      </c>
      <c r="B198" t="s">
        <v>36</v>
      </c>
      <c r="C198" t="s">
        <v>257</v>
      </c>
      <c r="D198" s="2">
        <v>38720</v>
      </c>
      <c r="E198" s="2">
        <v>9680</v>
      </c>
      <c r="F198" s="2">
        <v>0</v>
      </c>
      <c r="G198" s="2">
        <v>0</v>
      </c>
      <c r="H198" s="2">
        <v>0</v>
      </c>
      <c r="I198" s="2">
        <v>48400</v>
      </c>
      <c r="J198" t="s">
        <v>185</v>
      </c>
    </row>
    <row r="199" spans="1:10" x14ac:dyDescent="0.25">
      <c r="A199" s="1">
        <v>45108</v>
      </c>
      <c r="B199" t="s">
        <v>36</v>
      </c>
      <c r="C199" t="s">
        <v>258</v>
      </c>
      <c r="D199" s="2">
        <v>100620.28</v>
      </c>
      <c r="E199" s="2">
        <v>25155.07</v>
      </c>
      <c r="F199" s="2">
        <v>0</v>
      </c>
      <c r="G199" s="2">
        <v>0</v>
      </c>
      <c r="H199" s="2">
        <v>0</v>
      </c>
      <c r="I199" s="2">
        <v>125775.35</v>
      </c>
      <c r="J199" t="s">
        <v>212</v>
      </c>
    </row>
    <row r="200" spans="1:10" x14ac:dyDescent="0.25">
      <c r="A200" s="1">
        <v>45108</v>
      </c>
      <c r="B200" t="s">
        <v>36</v>
      </c>
      <c r="C200" t="s">
        <v>259</v>
      </c>
      <c r="D200" s="2">
        <v>338800</v>
      </c>
      <c r="E200" s="2">
        <v>84700</v>
      </c>
      <c r="F200" s="2">
        <v>0</v>
      </c>
      <c r="G200" s="2">
        <v>0</v>
      </c>
      <c r="H200" s="2">
        <v>0</v>
      </c>
      <c r="I200" s="2">
        <v>423500</v>
      </c>
      <c r="J200" t="s">
        <v>205</v>
      </c>
    </row>
    <row r="201" spans="1:10" x14ac:dyDescent="0.25">
      <c r="A201" s="1">
        <v>45108</v>
      </c>
      <c r="B201" t="s">
        <v>36</v>
      </c>
      <c r="C201" t="s">
        <v>260</v>
      </c>
      <c r="D201" s="2">
        <v>8639.99</v>
      </c>
      <c r="E201" s="2">
        <v>2160</v>
      </c>
      <c r="F201" s="2">
        <v>0</v>
      </c>
      <c r="G201" s="2">
        <v>0</v>
      </c>
      <c r="H201" s="2">
        <v>0</v>
      </c>
      <c r="I201" s="2">
        <v>10799.99</v>
      </c>
      <c r="J201" t="s">
        <v>263</v>
      </c>
    </row>
    <row r="202" spans="1:10" x14ac:dyDescent="0.25">
      <c r="A202" s="1">
        <v>45108</v>
      </c>
      <c r="B202" t="s">
        <v>36</v>
      </c>
      <c r="C202" t="s">
        <v>261</v>
      </c>
      <c r="D202" s="2">
        <v>4714.16</v>
      </c>
      <c r="E202" s="2">
        <v>1178.54</v>
      </c>
      <c r="F202" s="2">
        <v>0</v>
      </c>
      <c r="G202" s="2">
        <v>0</v>
      </c>
      <c r="H202" s="2">
        <v>0</v>
      </c>
      <c r="I202" s="2">
        <v>5892.7</v>
      </c>
      <c r="J202" t="s">
        <v>200</v>
      </c>
    </row>
    <row r="203" spans="1:10" x14ac:dyDescent="0.25">
      <c r="A203" s="1">
        <v>45108</v>
      </c>
      <c r="B203" t="s">
        <v>36</v>
      </c>
      <c r="C203" t="s">
        <v>262</v>
      </c>
      <c r="D203" s="2">
        <v>200527.2</v>
      </c>
      <c r="E203" s="2">
        <v>50131.8</v>
      </c>
      <c r="F203" s="2">
        <v>0</v>
      </c>
      <c r="G203" s="2">
        <v>0</v>
      </c>
      <c r="H203" s="2">
        <v>0</v>
      </c>
      <c r="I203" s="2">
        <v>250659</v>
      </c>
      <c r="J203" t="s">
        <v>181</v>
      </c>
    </row>
  </sheetData>
  <sortState xmlns:xlrd2="http://schemas.microsoft.com/office/spreadsheetml/2017/richdata2" ref="A6:J172">
    <sortCondition ref="A6:A172"/>
    <sortCondition ref="C6:C17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RESUMEN</vt:lpstr>
      <vt:lpstr>MURATA</vt:lpstr>
      <vt:lpstr>DATOS EXPENSAS</vt:lpstr>
      <vt:lpstr>MURATA!Área_de_impresión</vt:lpstr>
      <vt:lpstr>RESUMEN!Área_de_impresión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valotta</dc:creator>
  <cp:lastModifiedBy>mariana valotta</cp:lastModifiedBy>
  <cp:lastPrinted>2023-08-17T22:40:24Z</cp:lastPrinted>
  <dcterms:created xsi:type="dcterms:W3CDTF">2023-07-18T17:02:01Z</dcterms:created>
  <dcterms:modified xsi:type="dcterms:W3CDTF">2023-09-22T11:06:38Z</dcterms:modified>
</cp:coreProperties>
</file>